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7530" tabRatio="598" activeTab="0"/>
  </bookViews>
  <sheets>
    <sheet name="Abr" sheetId="1" r:id="rId1"/>
    <sheet name="May" sheetId="2" r:id="rId2"/>
    <sheet name="Jun" sheetId="3" r:id="rId3"/>
  </sheets>
  <externalReferences>
    <externalReference r:id="rId6"/>
  </externalReferences>
  <definedNames>
    <definedName name="_Ene2001" localSheetId="0">#REF!</definedName>
    <definedName name="_Ene2001" localSheetId="2">#REF!</definedName>
    <definedName name="_Ene2001" localSheetId="1">#REF!</definedName>
    <definedName name="_Ene2001">#REF!</definedName>
    <definedName name="_TC2001" localSheetId="0">#REF!</definedName>
    <definedName name="_TC2001" localSheetId="2">#REF!</definedName>
    <definedName name="_TC2001" localSheetId="1">#REF!</definedName>
    <definedName name="_TC2001">#REF!</definedName>
    <definedName name="_TDC2001">'[1]Tipos de Cambio'!$C$4</definedName>
    <definedName name="_tdc20012">'[1]Tipos de Cambio'!$C$4</definedName>
    <definedName name="_xlnm.Print_Area" localSheetId="0">'Abr'!$B$1:$L$45</definedName>
    <definedName name="_xlnm.Print_Area" localSheetId="2">'Jun'!$B$1:$L$45</definedName>
    <definedName name="_xlnm.Print_Area" localSheetId="1">'May'!$B$1:$L$45</definedName>
    <definedName name="_xlnm.Print_Titles" localSheetId="0">'Abr'!$2:$12</definedName>
    <definedName name="_xlnm.Print_Titles" localSheetId="2">'Jun'!$2:$12</definedName>
    <definedName name="_xlnm.Print_Titles" localSheetId="1">'May'!$2:$12</definedName>
  </definedNames>
  <calcPr fullCalcOnLoad="1"/>
</workbook>
</file>

<file path=xl/sharedStrings.xml><?xml version="1.0" encoding="utf-8"?>
<sst xmlns="http://schemas.openxmlformats.org/spreadsheetml/2006/main" count="186" uniqueCount="60">
  <si>
    <t>Nombre del proyecto</t>
  </si>
  <si>
    <t>(1)</t>
  </si>
  <si>
    <t>(2)</t>
  </si>
  <si>
    <t>(3)</t>
  </si>
  <si>
    <t>(6)</t>
  </si>
  <si>
    <t>CC Campeche</t>
  </si>
  <si>
    <t>CC Naco-Nogales</t>
  </si>
  <si>
    <t>CC Tuxpan III y IV</t>
  </si>
  <si>
    <t>TOTAL</t>
  </si>
  <si>
    <t>Presupuestado</t>
  </si>
  <si>
    <t>Ejercido</t>
  </si>
  <si>
    <t>(4=1-2-3)</t>
  </si>
  <si>
    <t>(7)</t>
  </si>
  <si>
    <t>CC Altamira II</t>
  </si>
  <si>
    <t>CC Monterrey III</t>
  </si>
  <si>
    <t>CC Saltillo</t>
  </si>
  <si>
    <t>CC Tuxpan II</t>
  </si>
  <si>
    <t xml:space="preserve">TRN Terminal de Carbón de la CT Pdte. Plutarco Elias Calles </t>
  </si>
  <si>
    <t>CC Bajio</t>
  </si>
  <si>
    <t>CT Merida III</t>
  </si>
  <si>
    <t>CC Rio Bravo II</t>
  </si>
  <si>
    <t>TRN Gasoducto Cd Pemex Valladolid</t>
  </si>
  <si>
    <t>Fijos</t>
  </si>
  <si>
    <t>Variables</t>
  </si>
  <si>
    <t xml:space="preserve">CC Mexicali     </t>
  </si>
  <si>
    <t>CC Altamira III y IV</t>
  </si>
  <si>
    <t xml:space="preserve">CC Chihuahua III     </t>
  </si>
  <si>
    <t>CC Rio Bravo III</t>
  </si>
  <si>
    <t>Flujo  neto</t>
  </si>
  <si>
    <t>Flujo neto</t>
  </si>
  <si>
    <t>CC Valladolid III</t>
  </si>
  <si>
    <t>CC Altamira V</t>
  </si>
  <si>
    <t>CC Tuxpan V</t>
  </si>
  <si>
    <t xml:space="preserve">CC Hermosillo   </t>
  </si>
  <si>
    <t xml:space="preserve">CC La Laguna II  </t>
  </si>
  <si>
    <t>CC Tamazunchale</t>
  </si>
  <si>
    <t xml:space="preserve">Variación      %    </t>
  </si>
  <si>
    <t>CC Río Bravo IV</t>
  </si>
  <si>
    <t xml:space="preserve">Ingresos </t>
  </si>
  <si>
    <t>(5)</t>
  </si>
  <si>
    <t>(8=5-6-7)</t>
  </si>
  <si>
    <t>(9=(8-4)/4)</t>
  </si>
  <si>
    <t>Cargos</t>
  </si>
  <si>
    <t>Fuente: Comisión Federal de Electricidad</t>
  </si>
  <si>
    <t>CCC Norte</t>
  </si>
  <si>
    <t>CE Oaxaca II y CE Oaxaca III y CE Oaxaca IV</t>
  </si>
  <si>
    <t>CE La Venta III</t>
  </si>
  <si>
    <t>CE Oaxaca I</t>
  </si>
  <si>
    <t>CCC Norte II</t>
  </si>
  <si>
    <t>En términos de los artículos  107, fracción I , de la Ley Federal de Presupuesto y Responsabilidad Hacendaria y 205 de su Reglamento  y 23 de la Ley de Ingresos de la Federación 2008</t>
  </si>
  <si>
    <t>Comisión Federal de Electricidad</t>
  </si>
  <si>
    <t>Nota: Las sumas de los parciales pueden no coincidir con los totales debido al redondeo.</t>
  </si>
  <si>
    <t>p_/ Cifras preliminares.</t>
  </si>
  <si>
    <t>(Cifras en millones de pesos con un decimal a precios de 2014)</t>
  </si>
  <si>
    <r>
      <t>FLUJO NETO DE PROYECTOS DE INFRAESTRUCTURA PRODUCTIVA DE LARGO PLAZO DE INVERSION CONDICIONADA EN OPERACIÓN</t>
    </r>
    <r>
      <rPr>
        <b/>
        <vertAlign val="subscript"/>
        <sz val="11"/>
        <rFont val="Arial"/>
        <family val="2"/>
      </rPr>
      <t xml:space="preserve"> </t>
    </r>
    <r>
      <rPr>
        <b/>
        <vertAlign val="superscript"/>
        <sz val="11"/>
        <rFont val="Arial"/>
        <family val="2"/>
      </rPr>
      <t>p_/</t>
    </r>
  </si>
  <si>
    <t>Negativos</t>
  </si>
  <si>
    <t>Enero - Abril</t>
  </si>
  <si>
    <t>Enero - Mayo</t>
  </si>
  <si>
    <t>Enero - Junio</t>
  </si>
  <si>
    <t>No.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</si>
</sst>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0.0_);[Red]\(#,##0.0\)"/>
    <numFmt numFmtId="167" formatCode="#,##0.0_ ;[Red]\-#,##0.0\ "/>
    <numFmt numFmtId="168" formatCode="0.0"/>
    <numFmt numFmtId="169" formatCode="_(* #,##0.0_);_(* \(#,##0.0\);_(* &quot;-&quot;??_);_(@_)"/>
    <numFmt numFmtId="170" formatCode="General_)"/>
    <numFmt numFmtId="171" formatCode="#,##0.0_ ;[Red]\(#,##0.0\)\ "/>
    <numFmt numFmtId="172" formatCode="#,##0_ ;[Red]\-#,##0\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7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7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5" fontId="3" fillId="0" borderId="0" xfId="15" applyNumberFormat="1" applyFont="1" applyFill="1" applyBorder="1" applyAlignment="1">
      <alignment vertical="center"/>
      <protection/>
    </xf>
    <xf numFmtId="166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Alignment="1">
      <alignment vertical="center"/>
    </xf>
    <xf numFmtId="17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0" xfId="5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166" fontId="3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4" fontId="2" fillId="0" borderId="0" xfId="51" applyFont="1" applyFill="1" applyAlignment="1">
      <alignment vertical="center"/>
    </xf>
    <xf numFmtId="169" fontId="2" fillId="0" borderId="0" xfId="51" applyNumberFormat="1" applyFont="1" applyFill="1" applyAlignment="1">
      <alignment vertical="center"/>
    </xf>
    <xf numFmtId="167" fontId="2" fillId="0" borderId="0" xfId="0" applyNumberFormat="1" applyFont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166" fontId="4" fillId="0" borderId="10" xfId="0" applyNumberFormat="1" applyFont="1" applyBorder="1" applyAlignment="1">
      <alignment vertical="center"/>
    </xf>
    <xf numFmtId="166" fontId="4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3" fillId="0" borderId="0" xfId="17" applyNumberFormat="1" applyFont="1" applyFill="1" applyBorder="1" applyAlignment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4" borderId="0" xfId="0" applyFont="1" applyFill="1" applyAlignment="1">
      <alignment horizontal="left" indent="2"/>
    </xf>
    <xf numFmtId="0" fontId="4" fillId="34" borderId="0" xfId="0" applyFont="1" applyFill="1" applyAlignment="1">
      <alignment horizontal="left" wrapText="1" indent="2"/>
    </xf>
    <xf numFmtId="0" fontId="4" fillId="0" borderId="12" xfId="0" applyFont="1" applyBorder="1" applyAlignment="1">
      <alignment horizontal="center" vertical="center"/>
    </xf>
    <xf numFmtId="0" fontId="4" fillId="34" borderId="0" xfId="0" applyFont="1" applyFill="1" applyBorder="1" applyAlignment="1" applyProtection="1">
      <alignment horizontal="left" indent="2"/>
      <protection locked="0"/>
    </xf>
  </cellXfs>
  <cellStyles count="55">
    <cellStyle name="Normal" xfId="0"/>
    <cellStyle name="=C:\WINNT\SYSTEM32\COMMAND.COM" xfId="15"/>
    <cellStyle name="=C:\WINNT\SYSTEM32\COMMAND.COM 2" xfId="16"/>
    <cellStyle name="=C:\WINNT\SYSTEM32\COMMAND.COM 3" xfId="17"/>
    <cellStyle name="=C:\WINNT\SYSTEM32\COMMAND.COM_CIGF_5 A PPTO MOD  (1)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40% - Énfasis1" xfId="25"/>
    <cellStyle name="40% - Énfasis2" xfId="26"/>
    <cellStyle name="40% - Énfasis3" xfId="27"/>
    <cellStyle name="40% - Énfasis4" xfId="28"/>
    <cellStyle name="40% - Énfasis5" xfId="29"/>
    <cellStyle name="40% - Énfasis6" xfId="30"/>
    <cellStyle name="60% - Énfasis1" xfId="31"/>
    <cellStyle name="60% - Énfasis2" xfId="32"/>
    <cellStyle name="60% - Énfasis3" xfId="33"/>
    <cellStyle name="60% - Énfasis4" xfId="34"/>
    <cellStyle name="60% - Énfasis5" xfId="35"/>
    <cellStyle name="60% - Énfasis6" xfId="36"/>
    <cellStyle name="Buena" xfId="37"/>
    <cellStyle name="Cálculo" xfId="38"/>
    <cellStyle name="Celda de comprobación" xfId="39"/>
    <cellStyle name="Celda vinculada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fe%20Pidiregas%20Tomo%20IV%202001%20(1a.%20VER)%2001-11-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1">
        <row r="4">
          <cell r="C4">
            <v>10.44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6"/>
  <sheetViews>
    <sheetView showGridLines="0" tabSelected="1" zoomScalePageLayoutView="0" workbookViewId="0" topLeftCell="B1">
      <selection activeCell="C22" sqref="C22"/>
    </sheetView>
  </sheetViews>
  <sheetFormatPr defaultColWidth="11.57421875" defaultRowHeight="12.75"/>
  <cols>
    <col min="1" max="1" width="0" style="2" hidden="1" customWidth="1"/>
    <col min="2" max="2" width="4.57421875" style="2" customWidth="1"/>
    <col min="3" max="3" width="53.140625" style="2" bestFit="1" customWidth="1"/>
    <col min="4" max="4" width="14.57421875" style="2" customWidth="1"/>
    <col min="5" max="5" width="14.140625" style="2" customWidth="1"/>
    <col min="6" max="6" width="14.57421875" style="2" customWidth="1"/>
    <col min="7" max="7" width="13.7109375" style="2" customWidth="1"/>
    <col min="8" max="8" width="15.140625" style="2" customWidth="1"/>
    <col min="9" max="9" width="13.7109375" style="2" customWidth="1"/>
    <col min="10" max="10" width="14.28125" style="2" customWidth="1"/>
    <col min="11" max="12" width="13.8515625" style="2" customWidth="1"/>
    <col min="13" max="16384" width="11.57421875" style="2" customWidth="1"/>
  </cols>
  <sheetData>
    <row r="1" spans="2:12" ht="18" customHeight="1">
      <c r="B1" s="50" t="s">
        <v>54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2:12" ht="18" customHeight="1">
      <c r="B2" s="50" t="s">
        <v>49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ht="18" customHeight="1">
      <c r="B3" s="51" t="s">
        <v>50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12" ht="18" customHeight="1">
      <c r="B4" s="50" t="s">
        <v>56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2:12" ht="18" customHeight="1">
      <c r="B5" s="53" t="s">
        <v>53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2:12" ht="15">
      <c r="B6" s="1"/>
      <c r="H6" s="3"/>
      <c r="K6" s="4"/>
      <c r="L6" s="4"/>
    </row>
    <row r="7" spans="2:12" ht="15">
      <c r="B7" s="43" t="s">
        <v>59</v>
      </c>
      <c r="C7" s="43" t="s">
        <v>0</v>
      </c>
      <c r="D7" s="43" t="s">
        <v>9</v>
      </c>
      <c r="E7" s="43"/>
      <c r="F7" s="43"/>
      <c r="G7" s="43"/>
      <c r="H7" s="43" t="s">
        <v>10</v>
      </c>
      <c r="I7" s="43"/>
      <c r="J7" s="43"/>
      <c r="K7" s="43"/>
      <c r="L7" s="5"/>
    </row>
    <row r="8" spans="2:12" ht="15">
      <c r="B8" s="44"/>
      <c r="C8" s="44"/>
      <c r="D8" s="9"/>
      <c r="E8" s="52" t="s">
        <v>42</v>
      </c>
      <c r="F8" s="52"/>
      <c r="G8" s="9"/>
      <c r="H8" s="9"/>
      <c r="I8" s="52" t="s">
        <v>42</v>
      </c>
      <c r="J8" s="52"/>
      <c r="K8" s="9"/>
      <c r="L8" s="6"/>
    </row>
    <row r="9" spans="2:12" ht="12.75" customHeight="1">
      <c r="B9" s="44"/>
      <c r="C9" s="44"/>
      <c r="D9" s="49" t="s">
        <v>38</v>
      </c>
      <c r="E9" s="46" t="s">
        <v>22</v>
      </c>
      <c r="F9" s="48" t="s">
        <v>23</v>
      </c>
      <c r="G9" s="43" t="s">
        <v>29</v>
      </c>
      <c r="H9" s="45" t="s">
        <v>38</v>
      </c>
      <c r="I9" s="46" t="s">
        <v>22</v>
      </c>
      <c r="J9" s="48" t="s">
        <v>23</v>
      </c>
      <c r="K9" s="43" t="s">
        <v>28</v>
      </c>
      <c r="L9" s="49" t="s">
        <v>36</v>
      </c>
    </row>
    <row r="10" spans="2:12" ht="12.75" customHeight="1">
      <c r="B10" s="44"/>
      <c r="C10" s="44"/>
      <c r="D10" s="49"/>
      <c r="E10" s="47"/>
      <c r="F10" s="49"/>
      <c r="G10" s="44"/>
      <c r="H10" s="45"/>
      <c r="I10" s="47"/>
      <c r="J10" s="49"/>
      <c r="K10" s="44"/>
      <c r="L10" s="49"/>
    </row>
    <row r="11" spans="2:12" ht="17.25" customHeight="1">
      <c r="B11" s="6"/>
      <c r="C11" s="6"/>
      <c r="D11" s="10" t="s">
        <v>1</v>
      </c>
      <c r="E11" s="10" t="s">
        <v>2</v>
      </c>
      <c r="F11" s="10" t="s">
        <v>3</v>
      </c>
      <c r="G11" s="10" t="s">
        <v>11</v>
      </c>
      <c r="H11" s="11" t="s">
        <v>39</v>
      </c>
      <c r="I11" s="10" t="s">
        <v>4</v>
      </c>
      <c r="J11" s="10" t="s">
        <v>12</v>
      </c>
      <c r="K11" s="12" t="s">
        <v>40</v>
      </c>
      <c r="L11" s="10" t="s">
        <v>41</v>
      </c>
    </row>
    <row r="12" spans="2:13" ht="16.5" customHeight="1">
      <c r="B12" s="5"/>
      <c r="C12" s="8" t="s">
        <v>8</v>
      </c>
      <c r="D12" s="32">
        <f>SUM(D14:D41)</f>
        <v>44253.59265233334</v>
      </c>
      <c r="E12" s="32">
        <f>SUM(E14:E41)</f>
        <v>5622.937136999999</v>
      </c>
      <c r="F12" s="32">
        <f>SUM(F14:F41)</f>
        <v>11250.788117029824</v>
      </c>
      <c r="G12" s="32">
        <f>D12-E12-F12</f>
        <v>27379.867398303515</v>
      </c>
      <c r="H12" s="32">
        <f>SUM(H14:H41)</f>
        <v>18182.992774938884</v>
      </c>
      <c r="I12" s="32">
        <f>SUM(I14:I41)</f>
        <v>6376.77235</v>
      </c>
      <c r="J12" s="32">
        <f>SUM(J14:J41)</f>
        <v>14063.081652999997</v>
      </c>
      <c r="K12" s="33">
        <f>+H12-I12-J12</f>
        <v>-2256.8612280611123</v>
      </c>
      <c r="L12" s="34">
        <f>IF(OR(G12=0,K12=0),"N.A.",IF((((K12-G12)/G12))*100&gt;=ABS(500),"&gt;500",(((K12-G12)/G12))*100))</f>
        <v>-108.24277632623213</v>
      </c>
      <c r="M12" s="35" t="s">
        <v>55</v>
      </c>
    </row>
    <row r="13" spans="2:13" ht="14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36">
        <f>COUNTIF(K14:K41,"&lt;0")</f>
        <v>19</v>
      </c>
    </row>
    <row r="14" spans="2:14" s="19" customFormat="1" ht="18" customHeight="1">
      <c r="B14" s="13">
        <v>1</v>
      </c>
      <c r="C14" s="13" t="s">
        <v>17</v>
      </c>
      <c r="D14" s="14">
        <v>272.70761266666665</v>
      </c>
      <c r="E14" s="14">
        <v>129.058605</v>
      </c>
      <c r="F14" s="14">
        <v>29.355466</v>
      </c>
      <c r="G14" s="15">
        <f>D14-E14-F14</f>
        <v>114.29354166666664</v>
      </c>
      <c r="H14" s="15">
        <v>168.36787263999997</v>
      </c>
      <c r="I14" s="15">
        <v>135.23189200000002</v>
      </c>
      <c r="J14" s="15">
        <v>31.468972</v>
      </c>
      <c r="K14" s="15">
        <f>H14-I14-J14</f>
        <v>1.6670086399999562</v>
      </c>
      <c r="L14" s="16">
        <f>IF(OR(G14=0,K14=0),"N.A.",IF((((K14-G14)/G14))*100&gt;=ABS(500),"&gt;500",(((K14-G14)/G14))*100))</f>
        <v>-98.5414673342946</v>
      </c>
      <c r="M14" s="17"/>
      <c r="N14" s="18"/>
    </row>
    <row r="15" spans="2:13" s="19" customFormat="1" ht="18" customHeight="1">
      <c r="B15" s="13">
        <v>2</v>
      </c>
      <c r="C15" s="13" t="s">
        <v>13</v>
      </c>
      <c r="D15" s="14">
        <v>1850.4391246666667</v>
      </c>
      <c r="E15" s="14">
        <v>160.990628</v>
      </c>
      <c r="F15" s="14">
        <v>375.40662</v>
      </c>
      <c r="G15" s="15">
        <f aca="true" t="shared" si="0" ref="G15:G41">D15-E15-F15</f>
        <v>1314.0418766666667</v>
      </c>
      <c r="H15" s="15">
        <v>565.17497947</v>
      </c>
      <c r="I15" s="15">
        <v>203.855478</v>
      </c>
      <c r="J15" s="15">
        <v>312.227349</v>
      </c>
      <c r="K15" s="15">
        <f aca="true" t="shared" si="1" ref="K15:K41">H15-I15-J15</f>
        <v>49.09215247000003</v>
      </c>
      <c r="L15" s="16">
        <f aca="true" t="shared" si="2" ref="L15:L41">IF(OR(G15=0,K15=0),"N.A.",IF((((K15-G15)/G15))*100&gt;=ABS(500),"&gt;500",(((K15-G15)/G15))*100))</f>
        <v>-96.26403440090264</v>
      </c>
      <c r="M15" s="17"/>
    </row>
    <row r="16" spans="2:13" s="19" customFormat="1" ht="18" customHeight="1">
      <c r="B16" s="13">
        <v>3</v>
      </c>
      <c r="C16" s="13" t="s">
        <v>18</v>
      </c>
      <c r="D16" s="14">
        <v>1994.5551906666667</v>
      </c>
      <c r="E16" s="14">
        <v>100.828018</v>
      </c>
      <c r="F16" s="14">
        <v>500.80821699999996</v>
      </c>
      <c r="G16" s="15">
        <f t="shared" si="0"/>
        <v>1392.9189556666668</v>
      </c>
      <c r="H16" s="15">
        <v>960.25202504</v>
      </c>
      <c r="I16" s="15">
        <v>105.280552</v>
      </c>
      <c r="J16" s="15">
        <v>797.9834699999999</v>
      </c>
      <c r="K16" s="15">
        <f t="shared" si="1"/>
        <v>56.988003040000194</v>
      </c>
      <c r="L16" s="16">
        <f t="shared" si="2"/>
        <v>-95.90873519179549</v>
      </c>
      <c r="M16" s="17"/>
    </row>
    <row r="17" spans="2:13" s="19" customFormat="1" ht="18" customHeight="1">
      <c r="B17" s="13">
        <v>4</v>
      </c>
      <c r="C17" s="13" t="s">
        <v>5</v>
      </c>
      <c r="D17" s="14">
        <v>1196.4696996666667</v>
      </c>
      <c r="E17" s="14">
        <v>99.259579</v>
      </c>
      <c r="F17" s="14">
        <v>174.690492</v>
      </c>
      <c r="G17" s="15">
        <f t="shared" si="0"/>
        <v>922.5196286666667</v>
      </c>
      <c r="H17" s="15">
        <v>216.26301854</v>
      </c>
      <c r="I17" s="15">
        <v>138.968171</v>
      </c>
      <c r="J17" s="15">
        <v>146.585393</v>
      </c>
      <c r="K17" s="15">
        <f t="shared" si="1"/>
        <v>-69.29054546000003</v>
      </c>
      <c r="L17" s="16">
        <f t="shared" si="2"/>
        <v>-107.51101042263424</v>
      </c>
      <c r="M17" s="17"/>
    </row>
    <row r="18" spans="2:13" s="19" customFormat="1" ht="18" customHeight="1">
      <c r="B18" s="13">
        <v>5</v>
      </c>
      <c r="C18" s="13" t="s">
        <v>33</v>
      </c>
      <c r="D18" s="14">
        <v>2149.4086573333334</v>
      </c>
      <c r="E18" s="14">
        <v>188.572809</v>
      </c>
      <c r="F18" s="14">
        <v>216.640174</v>
      </c>
      <c r="G18" s="15">
        <f t="shared" si="0"/>
        <v>1744.1956743333335</v>
      </c>
      <c r="H18" s="15">
        <v>499.61254026000006</v>
      </c>
      <c r="I18" s="15">
        <v>180.877405</v>
      </c>
      <c r="J18" s="15">
        <v>352.246443</v>
      </c>
      <c r="K18" s="15">
        <f t="shared" si="1"/>
        <v>-33.51130773999995</v>
      </c>
      <c r="L18" s="16">
        <f t="shared" si="2"/>
        <v>-101.92130437158713</v>
      </c>
      <c r="M18" s="17"/>
    </row>
    <row r="19" spans="2:13" s="19" customFormat="1" ht="18" customHeight="1">
      <c r="B19" s="13">
        <v>6</v>
      </c>
      <c r="C19" s="13" t="s">
        <v>19</v>
      </c>
      <c r="D19" s="14">
        <v>1284.7740486666667</v>
      </c>
      <c r="E19" s="14">
        <v>61.004087</v>
      </c>
      <c r="F19" s="14">
        <v>334.01346900000004</v>
      </c>
      <c r="G19" s="15">
        <f t="shared" si="0"/>
        <v>889.7564926666666</v>
      </c>
      <c r="H19" s="15">
        <v>775.15711249</v>
      </c>
      <c r="I19" s="15">
        <v>62.849214999999994</v>
      </c>
      <c r="J19" s="15">
        <v>457.313923</v>
      </c>
      <c r="K19" s="15">
        <f t="shared" si="1"/>
        <v>254.99397449000008</v>
      </c>
      <c r="L19" s="16">
        <f t="shared" si="2"/>
        <v>-71.3411504617669</v>
      </c>
      <c r="M19" s="17"/>
    </row>
    <row r="20" spans="2:13" s="19" customFormat="1" ht="18" customHeight="1">
      <c r="B20" s="13">
        <v>7</v>
      </c>
      <c r="C20" s="13" t="s">
        <v>14</v>
      </c>
      <c r="D20" s="14">
        <v>1799.2145136666668</v>
      </c>
      <c r="E20" s="14">
        <v>227.884333</v>
      </c>
      <c r="F20" s="14">
        <v>407.948933</v>
      </c>
      <c r="G20" s="15">
        <f t="shared" si="0"/>
        <v>1163.3812476666667</v>
      </c>
      <c r="H20" s="15">
        <v>800.90033045</v>
      </c>
      <c r="I20" s="15">
        <v>218.75495299999997</v>
      </c>
      <c r="J20" s="15">
        <v>473.160146</v>
      </c>
      <c r="K20" s="15">
        <f t="shared" si="1"/>
        <v>108.98523144999996</v>
      </c>
      <c r="L20" s="16">
        <f t="shared" si="2"/>
        <v>-90.63202783536472</v>
      </c>
      <c r="M20" s="17"/>
    </row>
    <row r="21" spans="2:13" s="19" customFormat="1" ht="18" customHeight="1">
      <c r="B21" s="13">
        <v>8</v>
      </c>
      <c r="C21" s="13" t="s">
        <v>6</v>
      </c>
      <c r="D21" s="14">
        <v>1088.9159443333333</v>
      </c>
      <c r="E21" s="14">
        <v>171.605576</v>
      </c>
      <c r="F21" s="14">
        <v>284.019984</v>
      </c>
      <c r="G21" s="15">
        <f t="shared" si="0"/>
        <v>633.2903843333332</v>
      </c>
      <c r="H21" s="15">
        <v>485.82186701964565</v>
      </c>
      <c r="I21" s="15">
        <v>158.539615</v>
      </c>
      <c r="J21" s="15">
        <v>380.134205</v>
      </c>
      <c r="K21" s="15">
        <f t="shared" si="1"/>
        <v>-52.85195298035438</v>
      </c>
      <c r="L21" s="16">
        <f t="shared" si="2"/>
        <v>-108.34561115845646</v>
      </c>
      <c r="M21" s="17"/>
    </row>
    <row r="22" spans="2:13" s="19" customFormat="1" ht="18" customHeight="1">
      <c r="B22" s="13">
        <v>9</v>
      </c>
      <c r="C22" s="13" t="s">
        <v>20</v>
      </c>
      <c r="D22" s="14">
        <v>2018.4831703333332</v>
      </c>
      <c r="E22" s="14">
        <v>329.42348100000004</v>
      </c>
      <c r="F22" s="14">
        <v>410.27438500000005</v>
      </c>
      <c r="G22" s="15">
        <f t="shared" si="0"/>
        <v>1278.785304333333</v>
      </c>
      <c r="H22" s="15">
        <v>835.82393322</v>
      </c>
      <c r="I22" s="15">
        <v>212.82599100000002</v>
      </c>
      <c r="J22" s="15">
        <v>541.4069910000001</v>
      </c>
      <c r="K22" s="15">
        <f t="shared" si="1"/>
        <v>81.59095121999985</v>
      </c>
      <c r="L22" s="16">
        <f t="shared" si="2"/>
        <v>-93.6196521070802</v>
      </c>
      <c r="M22" s="17"/>
    </row>
    <row r="23" spans="2:13" s="19" customFormat="1" ht="18" customHeight="1">
      <c r="B23" s="13">
        <v>10</v>
      </c>
      <c r="C23" s="13" t="s">
        <v>24</v>
      </c>
      <c r="D23" s="14">
        <v>1021.8285420000001</v>
      </c>
      <c r="E23" s="14">
        <v>91.706755</v>
      </c>
      <c r="F23" s="14">
        <v>443.597571</v>
      </c>
      <c r="G23" s="15">
        <f t="shared" si="0"/>
        <v>486.524216</v>
      </c>
      <c r="H23" s="15">
        <v>271.1708421</v>
      </c>
      <c r="I23" s="15">
        <v>91.485113</v>
      </c>
      <c r="J23" s="15">
        <v>240.59733500000002</v>
      </c>
      <c r="K23" s="15">
        <f t="shared" si="1"/>
        <v>-60.91160590000001</v>
      </c>
      <c r="L23" s="16">
        <f t="shared" si="2"/>
        <v>-112.51974802010677</v>
      </c>
      <c r="M23" s="17"/>
    </row>
    <row r="24" spans="2:13" s="19" customFormat="1" ht="18" customHeight="1">
      <c r="B24" s="13">
        <v>11</v>
      </c>
      <c r="C24" s="13" t="s">
        <v>15</v>
      </c>
      <c r="D24" s="14">
        <v>933.0482573333334</v>
      </c>
      <c r="E24" s="14">
        <v>229.61553800000002</v>
      </c>
      <c r="F24" s="14">
        <v>199.680111</v>
      </c>
      <c r="G24" s="15">
        <f t="shared" si="0"/>
        <v>503.75260833333334</v>
      </c>
      <c r="H24" s="15">
        <v>364.17407503</v>
      </c>
      <c r="I24" s="15">
        <v>187.275536</v>
      </c>
      <c r="J24" s="15">
        <v>243.211287</v>
      </c>
      <c r="K24" s="15">
        <f t="shared" si="1"/>
        <v>-66.31274797</v>
      </c>
      <c r="L24" s="16">
        <f t="shared" si="2"/>
        <v>-113.16375277726023</v>
      </c>
      <c r="M24" s="17"/>
    </row>
    <row r="25" spans="2:13" s="19" customFormat="1" ht="18" customHeight="1">
      <c r="B25" s="13">
        <v>12</v>
      </c>
      <c r="C25" s="13" t="s">
        <v>16</v>
      </c>
      <c r="D25" s="14">
        <v>1763.7212376666666</v>
      </c>
      <c r="E25" s="14">
        <v>363.633467</v>
      </c>
      <c r="F25" s="14">
        <v>452.745782</v>
      </c>
      <c r="G25" s="15">
        <f t="shared" si="0"/>
        <v>947.3419886666666</v>
      </c>
      <c r="H25" s="15">
        <v>894.39333621</v>
      </c>
      <c r="I25" s="15">
        <v>350.32648100000006</v>
      </c>
      <c r="J25" s="15">
        <v>590.33668</v>
      </c>
      <c r="K25" s="15">
        <f t="shared" si="1"/>
        <v>-46.26982479000003</v>
      </c>
      <c r="L25" s="16">
        <f t="shared" si="2"/>
        <v>-104.88417333376327</v>
      </c>
      <c r="M25" s="17"/>
    </row>
    <row r="26" spans="2:14" s="19" customFormat="1" ht="18" customHeight="1">
      <c r="B26" s="13">
        <v>13</v>
      </c>
      <c r="C26" s="13" t="s">
        <v>21</v>
      </c>
      <c r="D26" s="14">
        <v>180.91191733333335</v>
      </c>
      <c r="E26" s="14">
        <v>124.95242199999998</v>
      </c>
      <c r="F26" s="14">
        <v>10.00358</v>
      </c>
      <c r="G26" s="15">
        <f t="shared" si="0"/>
        <v>45.955915333333365</v>
      </c>
      <c r="H26" s="15">
        <v>140.43669937</v>
      </c>
      <c r="I26" s="15">
        <v>125.660831</v>
      </c>
      <c r="J26" s="15">
        <v>13.385406</v>
      </c>
      <c r="K26" s="15">
        <f t="shared" si="1"/>
        <v>1.3904623700000123</v>
      </c>
      <c r="L26" s="16">
        <f t="shared" si="2"/>
        <v>-96.97435605424344</v>
      </c>
      <c r="M26" s="17"/>
      <c r="N26" s="20"/>
    </row>
    <row r="27" spans="2:13" s="19" customFormat="1" ht="18" customHeight="1">
      <c r="B27" s="13">
        <v>15</v>
      </c>
      <c r="C27" s="13" t="s">
        <v>25</v>
      </c>
      <c r="D27" s="14">
        <v>3375.3214110000004</v>
      </c>
      <c r="E27" s="14">
        <v>156.17792100000003</v>
      </c>
      <c r="F27" s="14">
        <v>894.074706</v>
      </c>
      <c r="G27" s="15">
        <f t="shared" si="0"/>
        <v>2325.0687840000005</v>
      </c>
      <c r="H27" s="15">
        <v>1350.6727392782632</v>
      </c>
      <c r="I27" s="15">
        <v>288.288967</v>
      </c>
      <c r="J27" s="15">
        <v>1220.9013340000001</v>
      </c>
      <c r="K27" s="15">
        <f t="shared" si="1"/>
        <v>-158.5175617217369</v>
      </c>
      <c r="L27" s="16">
        <f t="shared" si="2"/>
        <v>-106.81775794387582</v>
      </c>
      <c r="M27" s="17"/>
    </row>
    <row r="28" spans="2:13" s="19" customFormat="1" ht="18" customHeight="1">
      <c r="B28" s="13">
        <v>16</v>
      </c>
      <c r="C28" s="13" t="s">
        <v>26</v>
      </c>
      <c r="D28" s="14">
        <v>1235.5639043333333</v>
      </c>
      <c r="E28" s="14">
        <v>177.256913</v>
      </c>
      <c r="F28" s="14">
        <v>316.497185</v>
      </c>
      <c r="G28" s="15">
        <f t="shared" si="0"/>
        <v>741.8098063333334</v>
      </c>
      <c r="H28" s="15">
        <v>409.58434781</v>
      </c>
      <c r="I28" s="15">
        <v>193.484501</v>
      </c>
      <c r="J28" s="15">
        <v>293.710102</v>
      </c>
      <c r="K28" s="15">
        <f t="shared" si="1"/>
        <v>-77.61025519</v>
      </c>
      <c r="L28" s="16">
        <f t="shared" si="2"/>
        <v>-110.46228487779328</v>
      </c>
      <c r="M28" s="17"/>
    </row>
    <row r="29" spans="2:13" s="19" customFormat="1" ht="18" customHeight="1">
      <c r="B29" s="13">
        <v>17</v>
      </c>
      <c r="C29" s="13" t="s">
        <v>34</v>
      </c>
      <c r="D29" s="14">
        <v>1990.3987696666666</v>
      </c>
      <c r="E29" s="14">
        <v>365.41433900000004</v>
      </c>
      <c r="F29" s="14">
        <v>434.999001</v>
      </c>
      <c r="G29" s="15">
        <f t="shared" si="0"/>
        <v>1189.9854296666663</v>
      </c>
      <c r="H29" s="15">
        <v>662.0514798344346</v>
      </c>
      <c r="I29" s="15">
        <v>465.31822</v>
      </c>
      <c r="J29" s="15">
        <v>455.551395</v>
      </c>
      <c r="K29" s="15">
        <f t="shared" si="1"/>
        <v>-258.81813516556537</v>
      </c>
      <c r="L29" s="16">
        <f t="shared" si="2"/>
        <v>-121.7496894258667</v>
      </c>
      <c r="M29" s="17"/>
    </row>
    <row r="30" spans="2:13" s="19" customFormat="1" ht="18" customHeight="1">
      <c r="B30" s="13">
        <v>18</v>
      </c>
      <c r="C30" s="13" t="s">
        <v>27</v>
      </c>
      <c r="D30" s="14">
        <v>1546.8433386666666</v>
      </c>
      <c r="E30" s="14">
        <v>58.847933999999995</v>
      </c>
      <c r="F30" s="14">
        <v>300.383666</v>
      </c>
      <c r="G30" s="15">
        <f t="shared" si="0"/>
        <v>1187.6117386666667</v>
      </c>
      <c r="H30" s="15">
        <v>574.1469174737049</v>
      </c>
      <c r="I30" s="15">
        <v>77.905479</v>
      </c>
      <c r="J30" s="15">
        <v>530.949215</v>
      </c>
      <c r="K30" s="15">
        <f t="shared" si="1"/>
        <v>-34.707776526295106</v>
      </c>
      <c r="L30" s="16">
        <f t="shared" si="2"/>
        <v>-102.92248513518918</v>
      </c>
      <c r="M30" s="17"/>
    </row>
    <row r="31" spans="2:13" s="19" customFormat="1" ht="18" customHeight="1">
      <c r="B31" s="13">
        <v>19</v>
      </c>
      <c r="C31" s="13" t="s">
        <v>7</v>
      </c>
      <c r="D31" s="14">
        <v>2192.9067426666666</v>
      </c>
      <c r="E31" s="14">
        <v>502.288895</v>
      </c>
      <c r="F31" s="14">
        <v>963.2271380000001</v>
      </c>
      <c r="G31" s="15">
        <f t="shared" si="0"/>
        <v>727.3907096666663</v>
      </c>
      <c r="H31" s="15">
        <v>1258.0151587447856</v>
      </c>
      <c r="I31" s="15">
        <v>709.14468</v>
      </c>
      <c r="J31" s="15">
        <v>1164.5893079999998</v>
      </c>
      <c r="K31" s="15">
        <f t="shared" si="1"/>
        <v>-615.7188292552142</v>
      </c>
      <c r="L31" s="16">
        <f t="shared" si="2"/>
        <v>-184.64760699753413</v>
      </c>
      <c r="M31" s="17"/>
    </row>
    <row r="32" spans="2:13" s="19" customFormat="1" ht="18" customHeight="1">
      <c r="B32" s="13">
        <v>20</v>
      </c>
      <c r="C32" s="13" t="s">
        <v>31</v>
      </c>
      <c r="D32" s="14">
        <v>2155.483780666667</v>
      </c>
      <c r="E32" s="14">
        <v>532.6047140000001</v>
      </c>
      <c r="F32" s="14">
        <v>930.0374939999999</v>
      </c>
      <c r="G32" s="15">
        <f t="shared" si="0"/>
        <v>692.8415726666669</v>
      </c>
      <c r="H32" s="15">
        <v>1206.4468944538235</v>
      </c>
      <c r="I32" s="15">
        <v>575.206839</v>
      </c>
      <c r="J32" s="15">
        <v>1025.110834</v>
      </c>
      <c r="K32" s="15">
        <f t="shared" si="1"/>
        <v>-393.87077854617655</v>
      </c>
      <c r="L32" s="16">
        <f t="shared" si="2"/>
        <v>-156.84860638922308</v>
      </c>
      <c r="M32" s="17"/>
    </row>
    <row r="33" spans="2:13" s="19" customFormat="1" ht="18" customHeight="1">
      <c r="B33" s="13">
        <v>21</v>
      </c>
      <c r="C33" s="13" t="s">
        <v>35</v>
      </c>
      <c r="D33" s="14">
        <v>2840.5214796666664</v>
      </c>
      <c r="E33" s="14">
        <v>539.418147</v>
      </c>
      <c r="F33" s="14">
        <v>693.361701</v>
      </c>
      <c r="G33" s="15">
        <f t="shared" si="0"/>
        <v>1607.7416316666665</v>
      </c>
      <c r="H33" s="15">
        <v>1335.3944586818852</v>
      </c>
      <c r="I33" s="15">
        <v>635.1362589999999</v>
      </c>
      <c r="J33" s="15">
        <v>1097.724224</v>
      </c>
      <c r="K33" s="15">
        <f t="shared" si="1"/>
        <v>-397.4660243181147</v>
      </c>
      <c r="L33" s="16">
        <f t="shared" si="2"/>
        <v>-124.72200859201993</v>
      </c>
      <c r="M33" s="17"/>
    </row>
    <row r="34" spans="2:13" s="19" customFormat="1" ht="18" customHeight="1">
      <c r="B34" s="13">
        <v>24</v>
      </c>
      <c r="C34" s="13" t="s">
        <v>37</v>
      </c>
      <c r="D34" s="14">
        <v>1773.5180776666666</v>
      </c>
      <c r="E34" s="14">
        <v>133.555769</v>
      </c>
      <c r="F34" s="14">
        <v>394.306353</v>
      </c>
      <c r="G34" s="15">
        <f t="shared" si="0"/>
        <v>1245.6559556666666</v>
      </c>
      <c r="H34" s="15">
        <v>817.01635744</v>
      </c>
      <c r="I34" s="15">
        <v>114.32137800000001</v>
      </c>
      <c r="J34" s="15">
        <v>497.233949</v>
      </c>
      <c r="K34" s="15">
        <f t="shared" si="1"/>
        <v>205.46103044</v>
      </c>
      <c r="L34" s="16">
        <f t="shared" si="2"/>
        <v>-83.50579632318791</v>
      </c>
      <c r="M34" s="17"/>
    </row>
    <row r="35" spans="2:13" s="19" customFormat="1" ht="18" customHeight="1">
      <c r="B35" s="13">
        <v>25</v>
      </c>
      <c r="C35" s="13" t="s">
        <v>32</v>
      </c>
      <c r="D35" s="14">
        <v>2021.3228826666666</v>
      </c>
      <c r="E35" s="14">
        <v>140.51076</v>
      </c>
      <c r="F35" s="14">
        <v>549.144285</v>
      </c>
      <c r="G35" s="15">
        <f t="shared" si="0"/>
        <v>1331.6678376666669</v>
      </c>
      <c r="H35" s="15">
        <v>979.2489417600001</v>
      </c>
      <c r="I35" s="15">
        <v>251.038902</v>
      </c>
      <c r="J35" s="15">
        <v>587.8838129999999</v>
      </c>
      <c r="K35" s="15">
        <f t="shared" si="1"/>
        <v>140.32622676000017</v>
      </c>
      <c r="L35" s="16">
        <f t="shared" si="2"/>
        <v>-89.46237021043639</v>
      </c>
      <c r="M35" s="17"/>
    </row>
    <row r="36" spans="2:13" s="19" customFormat="1" ht="18" customHeight="1">
      <c r="B36" s="13">
        <v>26</v>
      </c>
      <c r="C36" s="13" t="s">
        <v>30</v>
      </c>
      <c r="D36" s="14">
        <v>1726.6046866666666</v>
      </c>
      <c r="E36" s="14">
        <v>253.521658</v>
      </c>
      <c r="F36" s="14">
        <v>417.2136</v>
      </c>
      <c r="G36" s="15">
        <f t="shared" si="0"/>
        <v>1055.8694286666664</v>
      </c>
      <c r="H36" s="15">
        <v>642.5811454</v>
      </c>
      <c r="I36" s="15">
        <v>311.891955</v>
      </c>
      <c r="J36" s="15">
        <v>452.196413</v>
      </c>
      <c r="K36" s="15">
        <f t="shared" si="1"/>
        <v>-121.50722260000003</v>
      </c>
      <c r="L36" s="16">
        <f t="shared" si="2"/>
        <v>-111.50778868116649</v>
      </c>
      <c r="M36" s="17"/>
    </row>
    <row r="37" spans="2:13" s="19" customFormat="1" ht="18" customHeight="1">
      <c r="B37" s="13">
        <v>28</v>
      </c>
      <c r="C37" s="13" t="s">
        <v>48</v>
      </c>
      <c r="D37" s="14">
        <v>869.8980276666666</v>
      </c>
      <c r="E37" s="14">
        <v>136.48087152753658</v>
      </c>
      <c r="F37" s="14">
        <v>324.71507212251925</v>
      </c>
      <c r="G37" s="15">
        <f t="shared" si="0"/>
        <v>408.7020840166108</v>
      </c>
      <c r="H37" s="15">
        <v>705.916681448424</v>
      </c>
      <c r="I37" s="15">
        <v>192.12311</v>
      </c>
      <c r="J37" s="15">
        <v>851.3906509999999</v>
      </c>
      <c r="K37" s="15">
        <f t="shared" si="1"/>
        <v>-337.5970795515759</v>
      </c>
      <c r="L37" s="16">
        <f t="shared" si="2"/>
        <v>-182.6022407896151</v>
      </c>
      <c r="M37" s="17"/>
    </row>
    <row r="38" spans="2:13" s="19" customFormat="1" ht="18" customHeight="1">
      <c r="B38" s="13">
        <v>29</v>
      </c>
      <c r="C38" s="13" t="s">
        <v>44</v>
      </c>
      <c r="D38" s="14">
        <v>2210.0944613333336</v>
      </c>
      <c r="E38" s="14">
        <v>348.3239174724634</v>
      </c>
      <c r="F38" s="14">
        <v>529.9724829073051</v>
      </c>
      <c r="G38" s="15">
        <f t="shared" si="0"/>
        <v>1331.7980609535653</v>
      </c>
      <c r="H38" s="15">
        <v>919.62956542</v>
      </c>
      <c r="I38" s="15">
        <v>390.980827</v>
      </c>
      <c r="J38" s="15">
        <v>532.6477570000001</v>
      </c>
      <c r="K38" s="15">
        <f t="shared" si="1"/>
        <v>-3.9990185800000972</v>
      </c>
      <c r="L38" s="16">
        <f t="shared" si="2"/>
        <v>-100.30027214314585</v>
      </c>
      <c r="M38" s="17"/>
    </row>
    <row r="39" spans="2:13" s="19" customFormat="1" ht="18" customHeight="1">
      <c r="B39" s="13">
        <v>31</v>
      </c>
      <c r="C39" s="6" t="s">
        <v>46</v>
      </c>
      <c r="D39" s="21">
        <v>455.65763466666664</v>
      </c>
      <c r="E39" s="21">
        <v>0</v>
      </c>
      <c r="F39" s="21">
        <v>170.930815</v>
      </c>
      <c r="G39" s="15">
        <f t="shared" si="0"/>
        <v>284.72681966666664</v>
      </c>
      <c r="H39" s="15">
        <v>71.49757225945278</v>
      </c>
      <c r="I39" s="15">
        <v>0</v>
      </c>
      <c r="J39" s="15">
        <v>171.312606</v>
      </c>
      <c r="K39" s="15">
        <f t="shared" si="1"/>
        <v>-99.81503374054721</v>
      </c>
      <c r="L39" s="16">
        <f t="shared" si="2"/>
        <v>-135.05642139978312</v>
      </c>
      <c r="M39" s="17"/>
    </row>
    <row r="40" spans="2:13" s="19" customFormat="1" ht="18" customHeight="1">
      <c r="B40" s="13">
        <v>33</v>
      </c>
      <c r="C40" s="6" t="s">
        <v>47</v>
      </c>
      <c r="D40" s="14">
        <v>1170.9589963333333</v>
      </c>
      <c r="E40" s="14">
        <v>0</v>
      </c>
      <c r="F40" s="14">
        <v>139.08202</v>
      </c>
      <c r="G40" s="15">
        <f t="shared" si="0"/>
        <v>1031.8769763333332</v>
      </c>
      <c r="H40" s="15">
        <v>78.60294429999999</v>
      </c>
      <c r="I40" s="15">
        <v>0</v>
      </c>
      <c r="J40" s="15">
        <v>157.612081</v>
      </c>
      <c r="K40" s="15">
        <f t="shared" si="1"/>
        <v>-79.0091367</v>
      </c>
      <c r="L40" s="16">
        <f t="shared" si="2"/>
        <v>-107.65683686254448</v>
      </c>
      <c r="M40" s="17"/>
    </row>
    <row r="41" spans="2:13" s="19" customFormat="1" ht="18" customHeight="1">
      <c r="B41" s="13">
        <v>34</v>
      </c>
      <c r="C41" s="13" t="s">
        <v>45</v>
      </c>
      <c r="D41" s="14">
        <v>1134.0205423333334</v>
      </c>
      <c r="E41" s="14">
        <v>0</v>
      </c>
      <c r="F41" s="14">
        <v>353.65781400000003</v>
      </c>
      <c r="G41" s="15">
        <f t="shared" si="0"/>
        <v>780.3627283333334</v>
      </c>
      <c r="H41" s="15">
        <v>194.6389387944658</v>
      </c>
      <c r="I41" s="15">
        <v>0</v>
      </c>
      <c r="J41" s="15">
        <v>444.210371</v>
      </c>
      <c r="K41" s="15">
        <f t="shared" si="1"/>
        <v>-249.57143220553422</v>
      </c>
      <c r="L41" s="16">
        <f t="shared" si="2"/>
        <v>-131.98146491934062</v>
      </c>
      <c r="M41" s="17"/>
    </row>
    <row r="42" spans="2:12" s="19" customFormat="1" ht="9" customHeight="1" thickBot="1">
      <c r="B42" s="22"/>
      <c r="C42" s="22"/>
      <c r="D42" s="22"/>
      <c r="E42" s="23"/>
      <c r="F42" s="22"/>
      <c r="G42" s="22"/>
      <c r="H42" s="22"/>
      <c r="I42" s="22"/>
      <c r="J42" s="22"/>
      <c r="K42" s="22"/>
      <c r="L42" s="22"/>
    </row>
    <row r="43" spans="2:11" s="24" customFormat="1" ht="13.5" customHeight="1">
      <c r="B43" s="37" t="s">
        <v>51</v>
      </c>
      <c r="E43" s="25"/>
      <c r="F43" s="26"/>
      <c r="G43" s="27"/>
      <c r="H43" s="27"/>
      <c r="I43" s="27"/>
      <c r="J43" s="27"/>
      <c r="K43" s="27"/>
    </row>
    <row r="44" spans="2:8" s="7" customFormat="1" ht="13.5" customHeight="1">
      <c r="B44" s="37" t="s">
        <v>52</v>
      </c>
      <c r="E44" s="25"/>
      <c r="H44" s="28"/>
    </row>
    <row r="45" spans="2:12" s="7" customFormat="1" ht="13.5" customHeight="1">
      <c r="B45" s="37" t="s">
        <v>43</v>
      </c>
      <c r="E45" s="29"/>
      <c r="F45" s="30"/>
      <c r="J45" s="31"/>
      <c r="L45" s="31"/>
    </row>
    <row r="46" ht="13.5" customHeight="1">
      <c r="E46" s="3"/>
    </row>
    <row r="47" ht="13.5" customHeight="1"/>
    <row r="48" ht="13.5" customHeight="1"/>
    <row r="49" ht="13.5" customHeight="1"/>
  </sheetData>
  <sheetProtection/>
  <mergeCells count="20">
    <mergeCell ref="E9:E10"/>
    <mergeCell ref="B2:L2"/>
    <mergeCell ref="B5:L5"/>
    <mergeCell ref="F9:F10"/>
    <mergeCell ref="G9:G10"/>
    <mergeCell ref="H9:H10"/>
    <mergeCell ref="I9:I10"/>
    <mergeCell ref="J9:J10"/>
    <mergeCell ref="B1:L1"/>
    <mergeCell ref="B3:L3"/>
    <mergeCell ref="B4:L4"/>
    <mergeCell ref="B7:B10"/>
    <mergeCell ref="C7:C10"/>
    <mergeCell ref="D7:G7"/>
    <mergeCell ref="H7:K7"/>
    <mergeCell ref="E8:F8"/>
    <mergeCell ref="I8:J8"/>
    <mergeCell ref="D9:D10"/>
    <mergeCell ref="K9:K10"/>
    <mergeCell ref="L9:L10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6"/>
  <sheetViews>
    <sheetView showGridLines="0" zoomScalePageLayoutView="0" workbookViewId="0" topLeftCell="B1">
      <selection activeCell="D13" sqref="D13"/>
    </sheetView>
  </sheetViews>
  <sheetFormatPr defaultColWidth="11.57421875" defaultRowHeight="12.75"/>
  <cols>
    <col min="1" max="1" width="0" style="2" hidden="1" customWidth="1"/>
    <col min="2" max="2" width="4.57421875" style="2" customWidth="1"/>
    <col min="3" max="3" width="53.140625" style="2" bestFit="1" customWidth="1"/>
    <col min="4" max="4" width="14.57421875" style="2" customWidth="1"/>
    <col min="5" max="5" width="14.140625" style="2" customWidth="1"/>
    <col min="6" max="6" width="14.57421875" style="2" customWidth="1"/>
    <col min="7" max="7" width="13.7109375" style="2" customWidth="1"/>
    <col min="8" max="8" width="15.140625" style="2" customWidth="1"/>
    <col min="9" max="9" width="13.7109375" style="2" customWidth="1"/>
    <col min="10" max="10" width="14.28125" style="2" customWidth="1"/>
    <col min="11" max="12" width="13.8515625" style="2" customWidth="1"/>
    <col min="13" max="16384" width="11.57421875" style="2" customWidth="1"/>
  </cols>
  <sheetData>
    <row r="1" spans="2:12" ht="18" customHeight="1">
      <c r="B1" s="50" t="s">
        <v>54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2:12" ht="18" customHeight="1">
      <c r="B2" s="50" t="s">
        <v>49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ht="18" customHeight="1">
      <c r="B3" s="51" t="s">
        <v>50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12" ht="18" customHeight="1">
      <c r="B4" s="50" t="s">
        <v>57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2:12" ht="18" customHeight="1">
      <c r="B5" s="53" t="s">
        <v>53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2:12" ht="15">
      <c r="B6" s="1"/>
      <c r="H6" s="3"/>
      <c r="K6" s="4"/>
      <c r="L6" s="4"/>
    </row>
    <row r="7" spans="2:12" ht="15">
      <c r="B7" s="43" t="s">
        <v>59</v>
      </c>
      <c r="C7" s="43" t="s">
        <v>0</v>
      </c>
      <c r="D7" s="43" t="s">
        <v>9</v>
      </c>
      <c r="E7" s="43"/>
      <c r="F7" s="43"/>
      <c r="G7" s="43"/>
      <c r="H7" s="43" t="s">
        <v>10</v>
      </c>
      <c r="I7" s="43"/>
      <c r="J7" s="43"/>
      <c r="K7" s="43"/>
      <c r="L7" s="5"/>
    </row>
    <row r="8" spans="2:12" ht="15">
      <c r="B8" s="44"/>
      <c r="C8" s="44"/>
      <c r="D8" s="39"/>
      <c r="E8" s="52" t="s">
        <v>42</v>
      </c>
      <c r="F8" s="52"/>
      <c r="G8" s="39"/>
      <c r="H8" s="39"/>
      <c r="I8" s="52" t="s">
        <v>42</v>
      </c>
      <c r="J8" s="52"/>
      <c r="K8" s="39"/>
      <c r="L8" s="6"/>
    </row>
    <row r="9" spans="2:12" ht="12.75" customHeight="1">
      <c r="B9" s="44"/>
      <c r="C9" s="44"/>
      <c r="D9" s="49" t="s">
        <v>38</v>
      </c>
      <c r="E9" s="46" t="s">
        <v>22</v>
      </c>
      <c r="F9" s="48" t="s">
        <v>23</v>
      </c>
      <c r="G9" s="43" t="s">
        <v>29</v>
      </c>
      <c r="H9" s="45" t="s">
        <v>38</v>
      </c>
      <c r="I9" s="46" t="s">
        <v>22</v>
      </c>
      <c r="J9" s="48" t="s">
        <v>23</v>
      </c>
      <c r="K9" s="43" t="s">
        <v>28</v>
      </c>
      <c r="L9" s="49" t="s">
        <v>36</v>
      </c>
    </row>
    <row r="10" spans="2:12" ht="12.75" customHeight="1">
      <c r="B10" s="44"/>
      <c r="C10" s="44"/>
      <c r="D10" s="49"/>
      <c r="E10" s="47"/>
      <c r="F10" s="49"/>
      <c r="G10" s="44"/>
      <c r="H10" s="45"/>
      <c r="I10" s="47"/>
      <c r="J10" s="49"/>
      <c r="K10" s="44"/>
      <c r="L10" s="49"/>
    </row>
    <row r="11" spans="2:12" ht="17.25" customHeight="1">
      <c r="B11" s="6"/>
      <c r="C11" s="6"/>
      <c r="D11" s="10" t="s">
        <v>1</v>
      </c>
      <c r="E11" s="10" t="s">
        <v>2</v>
      </c>
      <c r="F11" s="10" t="s">
        <v>3</v>
      </c>
      <c r="G11" s="10" t="s">
        <v>11</v>
      </c>
      <c r="H11" s="11" t="s">
        <v>39</v>
      </c>
      <c r="I11" s="10" t="s">
        <v>4</v>
      </c>
      <c r="J11" s="10" t="s">
        <v>12</v>
      </c>
      <c r="K11" s="12" t="s">
        <v>40</v>
      </c>
      <c r="L11" s="10" t="s">
        <v>41</v>
      </c>
    </row>
    <row r="12" spans="2:13" ht="16.5" customHeight="1">
      <c r="B12" s="5"/>
      <c r="C12" s="38" t="s">
        <v>8</v>
      </c>
      <c r="D12" s="32">
        <f>SUM(D14:D41)</f>
        <v>55316.99081541666</v>
      </c>
      <c r="E12" s="32">
        <f>SUM(E14:E41)</f>
        <v>7037.641339000001</v>
      </c>
      <c r="F12" s="32">
        <f>SUM(F14:F41)</f>
        <v>14418.669046029825</v>
      </c>
      <c r="G12" s="32">
        <f>D12-E12-F12</f>
        <v>33860.680430386834</v>
      </c>
      <c r="H12" s="32">
        <f>SUM(H14:H41)</f>
        <v>24460.820826979143</v>
      </c>
      <c r="I12" s="32">
        <f>SUM(I14:I41)</f>
        <v>7953.227885</v>
      </c>
      <c r="J12" s="32">
        <f>SUM(J14:J41)</f>
        <v>17673.517717</v>
      </c>
      <c r="K12" s="33">
        <f>+H12-I12-J12</f>
        <v>-1165.924775020856</v>
      </c>
      <c r="L12" s="34">
        <f>IF(OR(G12=0,K12=0),"N.A.",IF((((K12-G12)/G12))*100&gt;=ABS(500),"&gt;500",(((K12-G12)/G12))*100))</f>
        <v>-103.44329989888372</v>
      </c>
      <c r="M12" s="35" t="s">
        <v>55</v>
      </c>
    </row>
    <row r="13" spans="2:13" ht="14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36">
        <f>COUNTIF(K14:K41,"&lt;0")</f>
        <v>14</v>
      </c>
    </row>
    <row r="14" spans="2:14" s="19" customFormat="1" ht="18" customHeight="1">
      <c r="B14" s="13">
        <v>1</v>
      </c>
      <c r="C14" s="13" t="s">
        <v>17</v>
      </c>
      <c r="D14" s="40">
        <v>340.8845158333333</v>
      </c>
      <c r="E14" s="40">
        <v>162.094617</v>
      </c>
      <c r="F14" s="40">
        <v>37.810936999999996</v>
      </c>
      <c r="G14" s="15">
        <f>D14-E14-F14</f>
        <v>140.9789618333333</v>
      </c>
      <c r="H14" s="15">
        <v>206.27752472999998</v>
      </c>
      <c r="I14" s="15">
        <v>162.30034200000003</v>
      </c>
      <c r="J14" s="15">
        <v>41.934831</v>
      </c>
      <c r="K14" s="15">
        <f>H14-I14-J14</f>
        <v>2.0423517299999503</v>
      </c>
      <c r="L14" s="16">
        <f>IF(OR(G14=0,K14=0),"N.A.",IF((((K14-G14)/G14))*100&gt;=ABS(500),"&gt;500",(((K14-G14)/G14))*100))</f>
        <v>-98.55130744088297</v>
      </c>
      <c r="M14" s="17"/>
      <c r="N14" s="18"/>
    </row>
    <row r="15" spans="2:13" s="19" customFormat="1" ht="18" customHeight="1">
      <c r="B15" s="13">
        <v>2</v>
      </c>
      <c r="C15" s="13" t="s">
        <v>13</v>
      </c>
      <c r="D15" s="40">
        <v>2313.0489058333333</v>
      </c>
      <c r="E15" s="40">
        <v>180.548949</v>
      </c>
      <c r="F15" s="40">
        <v>514.57363</v>
      </c>
      <c r="G15" s="15">
        <f aca="true" t="shared" si="0" ref="G15:G41">D15-E15-F15</f>
        <v>1617.9263268333334</v>
      </c>
      <c r="H15" s="15">
        <v>869.4373596499998</v>
      </c>
      <c r="I15" s="15">
        <v>230.97436100000002</v>
      </c>
      <c r="J15" s="15">
        <v>458.655864</v>
      </c>
      <c r="K15" s="15">
        <f aca="true" t="shared" si="1" ref="K15:K41">H15-I15-J15</f>
        <v>179.8071346499998</v>
      </c>
      <c r="L15" s="16">
        <f aca="true" t="shared" si="2" ref="L15:L41">IF(OR(G15=0,K15=0),"N.A.",IF((((K15-G15)/G15))*100&gt;=ABS(500),"&gt;500",(((K15-G15)/G15))*100))</f>
        <v>-88.88656846310641</v>
      </c>
      <c r="M15" s="17"/>
    </row>
    <row r="16" spans="2:13" s="19" customFormat="1" ht="18" customHeight="1">
      <c r="B16" s="13">
        <v>3</v>
      </c>
      <c r="C16" s="13" t="s">
        <v>18</v>
      </c>
      <c r="D16" s="40">
        <v>2493.1939883333334</v>
      </c>
      <c r="E16" s="40">
        <v>105.502715</v>
      </c>
      <c r="F16" s="40">
        <v>646.3090159999999</v>
      </c>
      <c r="G16" s="15">
        <f t="shared" si="0"/>
        <v>1741.3822573333334</v>
      </c>
      <c r="H16" s="15">
        <v>1291.51369372</v>
      </c>
      <c r="I16" s="15">
        <v>110.636156</v>
      </c>
      <c r="J16" s="15">
        <v>966.0619259999999</v>
      </c>
      <c r="K16" s="15">
        <f t="shared" si="1"/>
        <v>214.8156117200001</v>
      </c>
      <c r="L16" s="16">
        <f t="shared" si="2"/>
        <v>-87.66407485689224</v>
      </c>
      <c r="M16" s="17"/>
    </row>
    <row r="17" spans="2:13" s="19" customFormat="1" ht="18" customHeight="1">
      <c r="B17" s="13">
        <v>4</v>
      </c>
      <c r="C17" s="13" t="s">
        <v>5</v>
      </c>
      <c r="D17" s="40">
        <v>1495.5871245833332</v>
      </c>
      <c r="E17" s="40">
        <v>232.723395</v>
      </c>
      <c r="F17" s="40">
        <v>209.49181900000002</v>
      </c>
      <c r="G17" s="15">
        <f t="shared" si="0"/>
        <v>1053.3719105833331</v>
      </c>
      <c r="H17" s="15">
        <v>285.29894969000003</v>
      </c>
      <c r="I17" s="15">
        <v>280.32800299999997</v>
      </c>
      <c r="J17" s="15">
        <v>179.662721</v>
      </c>
      <c r="K17" s="15">
        <f t="shared" si="1"/>
        <v>-174.69177430999994</v>
      </c>
      <c r="L17" s="16">
        <f t="shared" si="2"/>
        <v>-116.58405474408937</v>
      </c>
      <c r="M17" s="17"/>
    </row>
    <row r="18" spans="2:13" s="19" customFormat="1" ht="18" customHeight="1">
      <c r="B18" s="13">
        <v>5</v>
      </c>
      <c r="C18" s="13" t="s">
        <v>33</v>
      </c>
      <c r="D18" s="40">
        <v>2686.7608216666667</v>
      </c>
      <c r="E18" s="40">
        <v>237.32748800000002</v>
      </c>
      <c r="F18" s="40">
        <v>300.814736</v>
      </c>
      <c r="G18" s="15">
        <f t="shared" si="0"/>
        <v>2148.618597666667</v>
      </c>
      <c r="H18" s="15">
        <v>691.78214097</v>
      </c>
      <c r="I18" s="15">
        <v>225.474387</v>
      </c>
      <c r="J18" s="15">
        <v>442.238072</v>
      </c>
      <c r="K18" s="15">
        <f t="shared" si="1"/>
        <v>24.069681970000033</v>
      </c>
      <c r="L18" s="16">
        <f t="shared" si="2"/>
        <v>-98.87976014002024</v>
      </c>
      <c r="M18" s="17"/>
    </row>
    <row r="19" spans="2:13" s="19" customFormat="1" ht="18" customHeight="1">
      <c r="B19" s="13">
        <v>6</v>
      </c>
      <c r="C19" s="13" t="s">
        <v>19</v>
      </c>
      <c r="D19" s="40">
        <v>1605.9675608333332</v>
      </c>
      <c r="E19" s="40">
        <v>144.911913</v>
      </c>
      <c r="F19" s="40">
        <v>401.84767700000003</v>
      </c>
      <c r="G19" s="15">
        <f t="shared" si="0"/>
        <v>1059.2079708333333</v>
      </c>
      <c r="H19" s="15">
        <v>960.28879894</v>
      </c>
      <c r="I19" s="15">
        <v>148.497877</v>
      </c>
      <c r="J19" s="15">
        <v>653.959621</v>
      </c>
      <c r="K19" s="15">
        <f t="shared" si="1"/>
        <v>157.83130094</v>
      </c>
      <c r="L19" s="16">
        <f t="shared" si="2"/>
        <v>-85.09912073114158</v>
      </c>
      <c r="M19" s="17"/>
    </row>
    <row r="20" spans="2:13" s="19" customFormat="1" ht="18" customHeight="1">
      <c r="B20" s="13">
        <v>7</v>
      </c>
      <c r="C20" s="13" t="s">
        <v>14</v>
      </c>
      <c r="D20" s="40">
        <v>2249.0181420833333</v>
      </c>
      <c r="E20" s="40">
        <v>232.5237</v>
      </c>
      <c r="F20" s="40">
        <v>526.133342</v>
      </c>
      <c r="G20" s="15">
        <f t="shared" si="0"/>
        <v>1490.3611000833334</v>
      </c>
      <c r="H20" s="15">
        <v>1074.39006567</v>
      </c>
      <c r="I20" s="15">
        <v>230.64200299999996</v>
      </c>
      <c r="J20" s="15">
        <v>584.043211</v>
      </c>
      <c r="K20" s="15">
        <f t="shared" si="1"/>
        <v>259.70485167000004</v>
      </c>
      <c r="L20" s="16">
        <f t="shared" si="2"/>
        <v>-82.5743672687459</v>
      </c>
      <c r="M20" s="17"/>
    </row>
    <row r="21" spans="2:13" s="19" customFormat="1" ht="18" customHeight="1">
      <c r="B21" s="13">
        <v>8</v>
      </c>
      <c r="C21" s="13" t="s">
        <v>6</v>
      </c>
      <c r="D21" s="40">
        <v>1361.1449304166667</v>
      </c>
      <c r="E21" s="40">
        <v>216.740725</v>
      </c>
      <c r="F21" s="40">
        <v>365.445348</v>
      </c>
      <c r="G21" s="15">
        <f t="shared" si="0"/>
        <v>778.9588574166667</v>
      </c>
      <c r="H21" s="15">
        <v>683.9583711196456</v>
      </c>
      <c r="I21" s="15">
        <v>198.717811</v>
      </c>
      <c r="J21" s="15">
        <v>475.431942</v>
      </c>
      <c r="K21" s="15">
        <f t="shared" si="1"/>
        <v>9.808618119645587</v>
      </c>
      <c r="L21" s="16">
        <f t="shared" si="2"/>
        <v>-98.74080408403407</v>
      </c>
      <c r="M21" s="17"/>
    </row>
    <row r="22" spans="2:13" s="19" customFormat="1" ht="18" customHeight="1">
      <c r="B22" s="13">
        <v>9</v>
      </c>
      <c r="C22" s="13" t="s">
        <v>20</v>
      </c>
      <c r="D22" s="40">
        <v>2523.1039629166667</v>
      </c>
      <c r="E22" s="40">
        <v>367.86791500000004</v>
      </c>
      <c r="F22" s="40">
        <v>526.6986220000001</v>
      </c>
      <c r="G22" s="15">
        <f t="shared" si="0"/>
        <v>1628.5374259166663</v>
      </c>
      <c r="H22" s="15">
        <v>1137.1813624</v>
      </c>
      <c r="I22" s="15">
        <v>219.071963</v>
      </c>
      <c r="J22" s="15">
        <v>691.2434810000001</v>
      </c>
      <c r="K22" s="15">
        <f t="shared" si="1"/>
        <v>226.86591839999983</v>
      </c>
      <c r="L22" s="16">
        <f t="shared" si="2"/>
        <v>-86.06934573380761</v>
      </c>
      <c r="M22" s="17"/>
    </row>
    <row r="23" spans="2:13" s="19" customFormat="1" ht="18" customHeight="1">
      <c r="B23" s="13">
        <v>10</v>
      </c>
      <c r="C23" s="13" t="s">
        <v>24</v>
      </c>
      <c r="D23" s="40">
        <v>1277.2856775</v>
      </c>
      <c r="E23" s="40">
        <v>102.121042</v>
      </c>
      <c r="F23" s="40">
        <v>473.85956200000004</v>
      </c>
      <c r="G23" s="15">
        <f t="shared" si="0"/>
        <v>701.3050734999999</v>
      </c>
      <c r="H23" s="15">
        <v>457.53726025</v>
      </c>
      <c r="I23" s="15">
        <v>101.27580499999999</v>
      </c>
      <c r="J23" s="15">
        <v>266.810318</v>
      </c>
      <c r="K23" s="15">
        <f t="shared" si="1"/>
        <v>89.45113724999999</v>
      </c>
      <c r="L23" s="16">
        <f t="shared" si="2"/>
        <v>-87.24504632433691</v>
      </c>
      <c r="M23" s="17"/>
    </row>
    <row r="24" spans="2:13" s="19" customFormat="1" ht="18" customHeight="1">
      <c r="B24" s="13">
        <v>11</v>
      </c>
      <c r="C24" s="13" t="s">
        <v>15</v>
      </c>
      <c r="D24" s="40">
        <v>1166.3103216666668</v>
      </c>
      <c r="E24" s="40">
        <v>254.93210200000001</v>
      </c>
      <c r="F24" s="40">
        <v>265.276484</v>
      </c>
      <c r="G24" s="15">
        <f t="shared" si="0"/>
        <v>646.1017356666669</v>
      </c>
      <c r="H24" s="15">
        <v>516.1011144</v>
      </c>
      <c r="I24" s="15">
        <v>196.720713</v>
      </c>
      <c r="J24" s="15">
        <v>318.65082</v>
      </c>
      <c r="K24" s="15">
        <f t="shared" si="1"/>
        <v>0.7295814000000291</v>
      </c>
      <c r="L24" s="16">
        <f t="shared" si="2"/>
        <v>-99.88707948613585</v>
      </c>
      <c r="M24" s="17"/>
    </row>
    <row r="25" spans="2:13" s="19" customFormat="1" ht="18" customHeight="1">
      <c r="B25" s="13">
        <v>12</v>
      </c>
      <c r="C25" s="13" t="s">
        <v>16</v>
      </c>
      <c r="D25" s="40">
        <v>2204.6515470833333</v>
      </c>
      <c r="E25" s="40">
        <v>380.56597899999997</v>
      </c>
      <c r="F25" s="40">
        <v>581.712936</v>
      </c>
      <c r="G25" s="15">
        <f t="shared" si="0"/>
        <v>1242.3726320833334</v>
      </c>
      <c r="H25" s="15">
        <v>899.4923405400001</v>
      </c>
      <c r="I25" s="15">
        <v>356.9519000000001</v>
      </c>
      <c r="J25" s="15">
        <v>725.550703</v>
      </c>
      <c r="K25" s="15">
        <f t="shared" si="1"/>
        <v>-183.01026246000004</v>
      </c>
      <c r="L25" s="16">
        <f t="shared" si="2"/>
        <v>-114.73070620954601</v>
      </c>
      <c r="M25" s="17"/>
    </row>
    <row r="26" spans="2:14" s="19" customFormat="1" ht="18" customHeight="1">
      <c r="B26" s="13">
        <v>13</v>
      </c>
      <c r="C26" s="13" t="s">
        <v>21</v>
      </c>
      <c r="D26" s="40">
        <v>226.1398966666667</v>
      </c>
      <c r="E26" s="40">
        <v>133.24657</v>
      </c>
      <c r="F26" s="40">
        <v>12.504475</v>
      </c>
      <c r="G26" s="15">
        <f t="shared" si="0"/>
        <v>80.3888516666667</v>
      </c>
      <c r="H26" s="15">
        <v>155.03968135</v>
      </c>
      <c r="I26" s="15">
        <v>137.425713</v>
      </c>
      <c r="J26" s="15">
        <v>16.078923</v>
      </c>
      <c r="K26" s="15">
        <f t="shared" si="1"/>
        <v>1.5350453499999936</v>
      </c>
      <c r="L26" s="16">
        <f t="shared" si="2"/>
        <v>-98.09047483802222</v>
      </c>
      <c r="M26" s="17"/>
      <c r="N26" s="20"/>
    </row>
    <row r="27" spans="2:13" s="19" customFormat="1" ht="18" customHeight="1">
      <c r="B27" s="13">
        <v>15</v>
      </c>
      <c r="C27" s="13" t="s">
        <v>25</v>
      </c>
      <c r="D27" s="40">
        <v>4219.15176375</v>
      </c>
      <c r="E27" s="40">
        <v>195.06457300000002</v>
      </c>
      <c r="F27" s="40">
        <v>1164.844476</v>
      </c>
      <c r="G27" s="15">
        <f t="shared" si="0"/>
        <v>2859.2427147500002</v>
      </c>
      <c r="H27" s="15">
        <v>1770.8116874396178</v>
      </c>
      <c r="I27" s="15">
        <v>362.909867</v>
      </c>
      <c r="J27" s="15">
        <v>1522.090803</v>
      </c>
      <c r="K27" s="15">
        <f t="shared" si="1"/>
        <v>-114.18898256038233</v>
      </c>
      <c r="L27" s="16">
        <f t="shared" si="2"/>
        <v>-103.99367923441108</v>
      </c>
      <c r="M27" s="17"/>
    </row>
    <row r="28" spans="2:13" s="19" customFormat="1" ht="18" customHeight="1">
      <c r="B28" s="13">
        <v>16</v>
      </c>
      <c r="C28" s="13" t="s">
        <v>26</v>
      </c>
      <c r="D28" s="40">
        <v>1544.4548804166666</v>
      </c>
      <c r="E28" s="40">
        <v>194.34683</v>
      </c>
      <c r="F28" s="40">
        <v>413.48276</v>
      </c>
      <c r="G28" s="15">
        <f t="shared" si="0"/>
        <v>936.6252904166666</v>
      </c>
      <c r="H28" s="15">
        <v>569.02478616</v>
      </c>
      <c r="I28" s="15">
        <v>211.954594</v>
      </c>
      <c r="J28" s="15">
        <v>383.045619</v>
      </c>
      <c r="K28" s="15">
        <f t="shared" si="1"/>
        <v>-25.97542684000001</v>
      </c>
      <c r="L28" s="16">
        <f t="shared" si="2"/>
        <v>-102.77329975026028</v>
      </c>
      <c r="M28" s="17"/>
    </row>
    <row r="29" spans="2:13" s="19" customFormat="1" ht="18" customHeight="1">
      <c r="B29" s="13">
        <v>17</v>
      </c>
      <c r="C29" s="13" t="s">
        <v>34</v>
      </c>
      <c r="D29" s="40">
        <v>2487.9984620833334</v>
      </c>
      <c r="E29" s="40">
        <v>457.02717400000006</v>
      </c>
      <c r="F29" s="40">
        <v>583.742618</v>
      </c>
      <c r="G29" s="15">
        <f t="shared" si="0"/>
        <v>1447.2286700833333</v>
      </c>
      <c r="H29" s="15">
        <v>963.2423188332468</v>
      </c>
      <c r="I29" s="15">
        <v>574.125641</v>
      </c>
      <c r="J29" s="15">
        <v>616.547426</v>
      </c>
      <c r="K29" s="15">
        <f t="shared" si="1"/>
        <v>-227.43074816675312</v>
      </c>
      <c r="L29" s="16">
        <f t="shared" si="2"/>
        <v>-115.7149145030175</v>
      </c>
      <c r="M29" s="17"/>
    </row>
    <row r="30" spans="2:13" s="19" customFormat="1" ht="18" customHeight="1">
      <c r="B30" s="13">
        <v>18</v>
      </c>
      <c r="C30" s="13" t="s">
        <v>27</v>
      </c>
      <c r="D30" s="40">
        <v>1933.5541733333332</v>
      </c>
      <c r="E30" s="40">
        <v>83.278842</v>
      </c>
      <c r="F30" s="40">
        <v>428.850947</v>
      </c>
      <c r="G30" s="15">
        <f t="shared" si="0"/>
        <v>1421.4243843333334</v>
      </c>
      <c r="H30" s="15">
        <v>780.6063415250162</v>
      </c>
      <c r="I30" s="15">
        <v>109.297924</v>
      </c>
      <c r="J30" s="15">
        <v>675.869573</v>
      </c>
      <c r="K30" s="15">
        <f t="shared" si="1"/>
        <v>-4.561155474983707</v>
      </c>
      <c r="L30" s="16">
        <f t="shared" si="2"/>
        <v>-100.32088625503093</v>
      </c>
      <c r="M30" s="17"/>
    </row>
    <row r="31" spans="2:13" s="19" customFormat="1" ht="18" customHeight="1">
      <c r="B31" s="13">
        <v>19</v>
      </c>
      <c r="C31" s="13" t="s">
        <v>7</v>
      </c>
      <c r="D31" s="40">
        <v>2741.133428333333</v>
      </c>
      <c r="E31" s="40">
        <v>598.3875380000001</v>
      </c>
      <c r="F31" s="40">
        <v>1242.141352</v>
      </c>
      <c r="G31" s="15">
        <f t="shared" si="0"/>
        <v>900.604538333333</v>
      </c>
      <c r="H31" s="15">
        <v>1788.5476048271773</v>
      </c>
      <c r="I31" s="15">
        <v>843.2580820000001</v>
      </c>
      <c r="J31" s="15">
        <v>1469.3891019999999</v>
      </c>
      <c r="K31" s="15">
        <f t="shared" si="1"/>
        <v>-524.0995791728226</v>
      </c>
      <c r="L31" s="16">
        <f t="shared" si="2"/>
        <v>-158.1941969938022</v>
      </c>
      <c r="M31" s="17"/>
    </row>
    <row r="32" spans="2:13" s="19" customFormat="1" ht="18" customHeight="1">
      <c r="B32" s="13">
        <v>20</v>
      </c>
      <c r="C32" s="13" t="s">
        <v>31</v>
      </c>
      <c r="D32" s="40">
        <v>2694.3547258333338</v>
      </c>
      <c r="E32" s="40">
        <v>665.9692910000001</v>
      </c>
      <c r="F32" s="40">
        <v>1209.1401409999999</v>
      </c>
      <c r="G32" s="15">
        <f t="shared" si="0"/>
        <v>819.2452938333338</v>
      </c>
      <c r="H32" s="15">
        <v>1784.1347232449107</v>
      </c>
      <c r="I32" s="15">
        <v>718.935837</v>
      </c>
      <c r="J32" s="15">
        <v>1290.771885</v>
      </c>
      <c r="K32" s="15">
        <f t="shared" si="1"/>
        <v>-225.57299875508943</v>
      </c>
      <c r="L32" s="16">
        <f t="shared" si="2"/>
        <v>-127.53424407232295</v>
      </c>
      <c r="M32" s="17"/>
    </row>
    <row r="33" spans="2:13" s="19" customFormat="1" ht="18" customHeight="1">
      <c r="B33" s="13">
        <v>21</v>
      </c>
      <c r="C33" s="13" t="s">
        <v>35</v>
      </c>
      <c r="D33" s="40">
        <v>3550.651849583333</v>
      </c>
      <c r="E33" s="40">
        <v>673.853372</v>
      </c>
      <c r="F33" s="40">
        <v>890.695539</v>
      </c>
      <c r="G33" s="15">
        <f t="shared" si="0"/>
        <v>1986.1029385833328</v>
      </c>
      <c r="H33" s="15">
        <v>1647.842765022729</v>
      </c>
      <c r="I33" s="15">
        <v>796.1618939999998</v>
      </c>
      <c r="J33" s="15">
        <v>1394.53412</v>
      </c>
      <c r="K33" s="15">
        <f t="shared" si="1"/>
        <v>-542.8532489772708</v>
      </c>
      <c r="L33" s="16">
        <f t="shared" si="2"/>
        <v>-127.33258374636324</v>
      </c>
      <c r="M33" s="17"/>
    </row>
    <row r="34" spans="2:13" s="19" customFormat="1" ht="18" customHeight="1">
      <c r="B34" s="13">
        <v>24</v>
      </c>
      <c r="C34" s="13" t="s">
        <v>37</v>
      </c>
      <c r="D34" s="40">
        <v>2216.8975970833335</v>
      </c>
      <c r="E34" s="40">
        <v>158.734447</v>
      </c>
      <c r="F34" s="40">
        <v>527.937072</v>
      </c>
      <c r="G34" s="15">
        <f t="shared" si="0"/>
        <v>1530.2260780833337</v>
      </c>
      <c r="H34" s="15">
        <v>1113.21187093</v>
      </c>
      <c r="I34" s="15">
        <v>134.15493</v>
      </c>
      <c r="J34" s="15">
        <v>642.218704</v>
      </c>
      <c r="K34" s="15">
        <f t="shared" si="1"/>
        <v>336.83823693</v>
      </c>
      <c r="L34" s="16">
        <f t="shared" si="2"/>
        <v>-77.98768157500605</v>
      </c>
      <c r="M34" s="17"/>
    </row>
    <row r="35" spans="2:13" s="19" customFormat="1" ht="18" customHeight="1">
      <c r="B35" s="13">
        <v>25</v>
      </c>
      <c r="C35" s="13" t="s">
        <v>32</v>
      </c>
      <c r="D35" s="40">
        <v>2526.653603333333</v>
      </c>
      <c r="E35" s="40">
        <v>343.179591</v>
      </c>
      <c r="F35" s="40">
        <v>689.7639419999999</v>
      </c>
      <c r="G35" s="15">
        <f t="shared" si="0"/>
        <v>1493.710070333333</v>
      </c>
      <c r="H35" s="15">
        <v>1298.5309161699997</v>
      </c>
      <c r="I35" s="15">
        <v>482.507856</v>
      </c>
      <c r="J35" s="15">
        <v>741.0655669999999</v>
      </c>
      <c r="K35" s="15">
        <f t="shared" si="1"/>
        <v>74.9574931699999</v>
      </c>
      <c r="L35" s="16">
        <f t="shared" si="2"/>
        <v>-94.98179100089533</v>
      </c>
      <c r="M35" s="17"/>
    </row>
    <row r="36" spans="2:13" s="19" customFormat="1" ht="18" customHeight="1">
      <c r="B36" s="13">
        <v>26</v>
      </c>
      <c r="C36" s="13" t="s">
        <v>30</v>
      </c>
      <c r="D36" s="40">
        <v>2158.255858333333</v>
      </c>
      <c r="E36" s="40">
        <v>311.267613</v>
      </c>
      <c r="F36" s="40">
        <v>561.82115</v>
      </c>
      <c r="G36" s="15">
        <f t="shared" si="0"/>
        <v>1285.167095333333</v>
      </c>
      <c r="H36" s="15">
        <v>912.64559864</v>
      </c>
      <c r="I36" s="15">
        <v>386.34508900000003</v>
      </c>
      <c r="J36" s="15">
        <v>542.6205640000001</v>
      </c>
      <c r="K36" s="15">
        <f t="shared" si="1"/>
        <v>-16.320054360000086</v>
      </c>
      <c r="L36" s="16">
        <f t="shared" si="2"/>
        <v>-101.26987801191464</v>
      </c>
      <c r="M36" s="17"/>
    </row>
    <row r="37" spans="2:13" s="19" customFormat="1" ht="18" customHeight="1">
      <c r="B37" s="13">
        <v>28</v>
      </c>
      <c r="C37" s="13" t="s">
        <v>48</v>
      </c>
      <c r="D37" s="40">
        <v>1087.3725345833332</v>
      </c>
      <c r="E37" s="40">
        <v>180.89289476511232</v>
      </c>
      <c r="F37" s="40">
        <v>446.1124440483933</v>
      </c>
      <c r="G37" s="15">
        <f t="shared" si="0"/>
        <v>460.3671957698276</v>
      </c>
      <c r="H37" s="15">
        <v>954.2274536986555</v>
      </c>
      <c r="I37" s="15">
        <v>245.46301699999998</v>
      </c>
      <c r="J37" s="15">
        <v>997.909226</v>
      </c>
      <c r="K37" s="15">
        <f t="shared" si="1"/>
        <v>-289.1447893013444</v>
      </c>
      <c r="L37" s="16">
        <f t="shared" si="2"/>
        <v>-162.80742675807633</v>
      </c>
      <c r="M37" s="17"/>
    </row>
    <row r="38" spans="2:13" s="19" customFormat="1" ht="18" customHeight="1">
      <c r="B38" s="13">
        <v>29</v>
      </c>
      <c r="C38" s="13" t="s">
        <v>44</v>
      </c>
      <c r="D38" s="40">
        <v>2762.618076666667</v>
      </c>
      <c r="E38" s="40">
        <v>424.53206323488763</v>
      </c>
      <c r="F38" s="40">
        <v>617.819222981431</v>
      </c>
      <c r="G38" s="15">
        <f t="shared" si="0"/>
        <v>1720.2667904503485</v>
      </c>
      <c r="H38" s="15">
        <v>1222.1601246899997</v>
      </c>
      <c r="I38" s="15">
        <v>489.09612</v>
      </c>
      <c r="J38" s="15">
        <v>673.2134080000001</v>
      </c>
      <c r="K38" s="15">
        <f t="shared" si="1"/>
        <v>59.85059668999975</v>
      </c>
      <c r="L38" s="16">
        <f t="shared" si="2"/>
        <v>-96.52085379882666</v>
      </c>
      <c r="M38" s="17"/>
    </row>
    <row r="39" spans="2:13" s="19" customFormat="1" ht="18" customHeight="1">
      <c r="B39" s="13">
        <v>31</v>
      </c>
      <c r="C39" s="6" t="s">
        <v>46</v>
      </c>
      <c r="D39" s="21">
        <v>569.5720433333333</v>
      </c>
      <c r="E39" s="21">
        <v>0</v>
      </c>
      <c r="F39" s="21">
        <v>200.453168</v>
      </c>
      <c r="G39" s="15">
        <f t="shared" si="0"/>
        <v>369.11887533333334</v>
      </c>
      <c r="H39" s="15">
        <v>86.28239380144224</v>
      </c>
      <c r="I39" s="15">
        <v>0</v>
      </c>
      <c r="J39" s="15">
        <v>198.46155599999997</v>
      </c>
      <c r="K39" s="15">
        <f t="shared" si="1"/>
        <v>-112.17916219855773</v>
      </c>
      <c r="L39" s="16">
        <f t="shared" si="2"/>
        <v>-130.39106631901555</v>
      </c>
      <c r="M39" s="17"/>
    </row>
    <row r="40" spans="2:13" s="19" customFormat="1" ht="18" customHeight="1">
      <c r="B40" s="13">
        <v>33</v>
      </c>
      <c r="C40" s="6" t="s">
        <v>47</v>
      </c>
      <c r="D40" s="40">
        <v>1463.6987454166665</v>
      </c>
      <c r="E40" s="40">
        <v>0</v>
      </c>
      <c r="F40" s="40">
        <v>163.935884</v>
      </c>
      <c r="G40" s="15">
        <f t="shared" si="0"/>
        <v>1299.7628614166665</v>
      </c>
      <c r="H40" s="15">
        <v>94.97549212</v>
      </c>
      <c r="I40" s="15">
        <v>0</v>
      </c>
      <c r="J40" s="15">
        <v>182.74203999999997</v>
      </c>
      <c r="K40" s="15">
        <f t="shared" si="1"/>
        <v>-87.76654787999998</v>
      </c>
      <c r="L40" s="16">
        <f t="shared" si="2"/>
        <v>-106.75250466722363</v>
      </c>
      <c r="M40" s="17"/>
    </row>
    <row r="41" spans="2:13" s="19" customFormat="1" ht="18" customHeight="1">
      <c r="B41" s="13">
        <v>34</v>
      </c>
      <c r="C41" s="13" t="s">
        <v>45</v>
      </c>
      <c r="D41" s="40">
        <v>1417.5256779166668</v>
      </c>
      <c r="E41" s="40">
        <v>0</v>
      </c>
      <c r="F41" s="40">
        <v>415.449746</v>
      </c>
      <c r="G41" s="15">
        <f t="shared" si="0"/>
        <v>1002.0759319166668</v>
      </c>
      <c r="H41" s="15">
        <v>246.27808644670577</v>
      </c>
      <c r="I41" s="15">
        <v>0</v>
      </c>
      <c r="J41" s="15">
        <v>522.715691</v>
      </c>
      <c r="K41" s="15">
        <f t="shared" si="1"/>
        <v>-276.43760455329425</v>
      </c>
      <c r="L41" s="16">
        <f t="shared" si="2"/>
        <v>-127.58649277450994</v>
      </c>
      <c r="M41" s="17"/>
    </row>
    <row r="42" spans="2:12" s="19" customFormat="1" ht="9" customHeight="1" thickBot="1">
      <c r="B42" s="22"/>
      <c r="C42" s="22"/>
      <c r="D42" s="22"/>
      <c r="E42" s="23"/>
      <c r="F42" s="22"/>
      <c r="G42" s="22"/>
      <c r="H42" s="22"/>
      <c r="I42" s="22"/>
      <c r="J42" s="22"/>
      <c r="K42" s="22"/>
      <c r="L42" s="22"/>
    </row>
    <row r="43" spans="2:11" s="24" customFormat="1" ht="13.5" customHeight="1">
      <c r="B43" s="37" t="s">
        <v>51</v>
      </c>
      <c r="E43" s="25"/>
      <c r="F43" s="26"/>
      <c r="G43" s="27"/>
      <c r="H43" s="27"/>
      <c r="I43" s="27"/>
      <c r="J43" s="27"/>
      <c r="K43" s="27"/>
    </row>
    <row r="44" spans="2:8" s="7" customFormat="1" ht="13.5" customHeight="1">
      <c r="B44" s="37" t="s">
        <v>52</v>
      </c>
      <c r="E44" s="25"/>
      <c r="H44" s="28"/>
    </row>
    <row r="45" spans="2:12" s="7" customFormat="1" ht="13.5" customHeight="1">
      <c r="B45" s="37" t="s">
        <v>43</v>
      </c>
      <c r="E45" s="29"/>
      <c r="F45" s="30"/>
      <c r="J45" s="31"/>
      <c r="L45" s="31"/>
    </row>
    <row r="46" ht="13.5" customHeight="1">
      <c r="E46" s="3"/>
    </row>
    <row r="47" ht="13.5" customHeight="1"/>
    <row r="48" ht="13.5" customHeight="1"/>
    <row r="49" ht="13.5" customHeight="1"/>
  </sheetData>
  <sheetProtection/>
  <mergeCells count="20">
    <mergeCell ref="B7:B10"/>
    <mergeCell ref="C7:C10"/>
    <mergeCell ref="D7:G7"/>
    <mergeCell ref="H7:K7"/>
    <mergeCell ref="E8:F8"/>
    <mergeCell ref="K9:K10"/>
    <mergeCell ref="B1:L1"/>
    <mergeCell ref="B2:L2"/>
    <mergeCell ref="B3:L3"/>
    <mergeCell ref="B4:L4"/>
    <mergeCell ref="B5:L5"/>
    <mergeCell ref="L9:L10"/>
    <mergeCell ref="I8:J8"/>
    <mergeCell ref="D9:D10"/>
    <mergeCell ref="E9:E10"/>
    <mergeCell ref="F9:F10"/>
    <mergeCell ref="G9:G10"/>
    <mergeCell ref="H9:H10"/>
    <mergeCell ref="I9:I10"/>
    <mergeCell ref="J9:J10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6"/>
  <sheetViews>
    <sheetView showGridLines="0" zoomScalePageLayoutView="0" workbookViewId="0" topLeftCell="B1">
      <selection activeCell="E19" sqref="E19"/>
    </sheetView>
  </sheetViews>
  <sheetFormatPr defaultColWidth="11.57421875" defaultRowHeight="12.75"/>
  <cols>
    <col min="1" max="1" width="0" style="2" hidden="1" customWidth="1"/>
    <col min="2" max="2" width="4.57421875" style="2" customWidth="1"/>
    <col min="3" max="3" width="53.140625" style="2" bestFit="1" customWidth="1"/>
    <col min="4" max="4" width="14.57421875" style="2" customWidth="1"/>
    <col min="5" max="5" width="14.140625" style="2" customWidth="1"/>
    <col min="6" max="6" width="14.57421875" style="2" customWidth="1"/>
    <col min="7" max="7" width="13.7109375" style="2" customWidth="1"/>
    <col min="8" max="8" width="15.140625" style="2" customWidth="1"/>
    <col min="9" max="9" width="13.7109375" style="2" customWidth="1"/>
    <col min="10" max="10" width="14.28125" style="2" customWidth="1"/>
    <col min="11" max="12" width="13.8515625" style="2" customWidth="1"/>
    <col min="13" max="16384" width="11.57421875" style="2" customWidth="1"/>
  </cols>
  <sheetData>
    <row r="1" spans="2:12" ht="18" customHeight="1">
      <c r="B1" s="50" t="s">
        <v>54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2:12" ht="18" customHeight="1">
      <c r="B2" s="50" t="s">
        <v>49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ht="18" customHeight="1">
      <c r="B3" s="51" t="s">
        <v>50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12" ht="18" customHeight="1">
      <c r="B4" s="50" t="s">
        <v>58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2:12" ht="18" customHeight="1">
      <c r="B5" s="53" t="s">
        <v>53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2:12" ht="15">
      <c r="B6" s="1"/>
      <c r="H6" s="3"/>
      <c r="K6" s="4"/>
      <c r="L6" s="4"/>
    </row>
    <row r="7" spans="2:12" ht="15">
      <c r="B7" s="43" t="s">
        <v>59</v>
      </c>
      <c r="C7" s="43" t="s">
        <v>0</v>
      </c>
      <c r="D7" s="43" t="s">
        <v>9</v>
      </c>
      <c r="E7" s="43"/>
      <c r="F7" s="43"/>
      <c r="G7" s="43"/>
      <c r="H7" s="43" t="s">
        <v>10</v>
      </c>
      <c r="I7" s="43"/>
      <c r="J7" s="43"/>
      <c r="K7" s="43"/>
      <c r="L7" s="5"/>
    </row>
    <row r="8" spans="2:12" ht="15">
      <c r="B8" s="44"/>
      <c r="C8" s="44"/>
      <c r="D8" s="42"/>
      <c r="E8" s="52" t="s">
        <v>42</v>
      </c>
      <c r="F8" s="52"/>
      <c r="G8" s="42"/>
      <c r="H8" s="42"/>
      <c r="I8" s="52" t="s">
        <v>42</v>
      </c>
      <c r="J8" s="52"/>
      <c r="K8" s="42"/>
      <c r="L8" s="6"/>
    </row>
    <row r="9" spans="2:12" ht="12.75" customHeight="1">
      <c r="B9" s="44"/>
      <c r="C9" s="44"/>
      <c r="D9" s="49" t="s">
        <v>38</v>
      </c>
      <c r="E9" s="46" t="s">
        <v>22</v>
      </c>
      <c r="F9" s="48" t="s">
        <v>23</v>
      </c>
      <c r="G9" s="43" t="s">
        <v>29</v>
      </c>
      <c r="H9" s="45" t="s">
        <v>38</v>
      </c>
      <c r="I9" s="46" t="s">
        <v>22</v>
      </c>
      <c r="J9" s="48" t="s">
        <v>23</v>
      </c>
      <c r="K9" s="43" t="s">
        <v>28</v>
      </c>
      <c r="L9" s="49" t="s">
        <v>36</v>
      </c>
    </row>
    <row r="10" spans="2:12" ht="12.75" customHeight="1">
      <c r="B10" s="44"/>
      <c r="C10" s="44"/>
      <c r="D10" s="49"/>
      <c r="E10" s="47"/>
      <c r="F10" s="49"/>
      <c r="G10" s="44"/>
      <c r="H10" s="45"/>
      <c r="I10" s="47"/>
      <c r="J10" s="49"/>
      <c r="K10" s="44"/>
      <c r="L10" s="49"/>
    </row>
    <row r="11" spans="2:12" ht="17.25" customHeight="1">
      <c r="B11" s="6"/>
      <c r="C11" s="6"/>
      <c r="D11" s="10" t="s">
        <v>1</v>
      </c>
      <c r="E11" s="10" t="s">
        <v>2</v>
      </c>
      <c r="F11" s="10" t="s">
        <v>3</v>
      </c>
      <c r="G11" s="10" t="s">
        <v>11</v>
      </c>
      <c r="H11" s="11" t="s">
        <v>39</v>
      </c>
      <c r="I11" s="10" t="s">
        <v>4</v>
      </c>
      <c r="J11" s="10" t="s">
        <v>12</v>
      </c>
      <c r="K11" s="12" t="s">
        <v>40</v>
      </c>
      <c r="L11" s="10" t="s">
        <v>41</v>
      </c>
    </row>
    <row r="12" spans="2:13" ht="16.5" customHeight="1">
      <c r="B12" s="5"/>
      <c r="C12" s="41" t="s">
        <v>8</v>
      </c>
      <c r="D12" s="32">
        <f>SUM(D14:D41)</f>
        <v>66380.38897849999</v>
      </c>
      <c r="E12" s="32">
        <f>SUM(E14:E41)</f>
        <v>9444.167179000002</v>
      </c>
      <c r="F12" s="32">
        <f>SUM(F14:F41)</f>
        <v>17762.417710029826</v>
      </c>
      <c r="G12" s="32">
        <f>D12-E12-F12</f>
        <v>39173.80408947016</v>
      </c>
      <c r="H12" s="32">
        <f>SUM(H14:H41)</f>
        <v>30540.6280309388</v>
      </c>
      <c r="I12" s="32">
        <f>SUM(I14:I41)</f>
        <v>10534.353476999999</v>
      </c>
      <c r="J12" s="32">
        <f>SUM(J14:J41)</f>
        <v>21221.426505999996</v>
      </c>
      <c r="K12" s="33">
        <f>+H12-I12-J12</f>
        <v>-1215.1519520611982</v>
      </c>
      <c r="L12" s="34">
        <f>IF(OR(G12=0,K12=0),"N.A.",IF((((K12-G12)/G12))*100&gt;=ABS(500),"&gt;500",(((K12-G12)/G12))*100))</f>
        <v>-103.10195034744616</v>
      </c>
      <c r="M12" s="35" t="s">
        <v>55</v>
      </c>
    </row>
    <row r="13" spans="2:13" ht="14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36">
        <f>COUNTIF(K14:K41,"&lt;0")</f>
        <v>11</v>
      </c>
    </row>
    <row r="14" spans="2:14" s="19" customFormat="1" ht="18" customHeight="1">
      <c r="B14" s="13">
        <v>1</v>
      </c>
      <c r="C14" s="13" t="s">
        <v>17</v>
      </c>
      <c r="D14" s="40">
        <v>409.06141899999994</v>
      </c>
      <c r="E14" s="40">
        <v>195.476486</v>
      </c>
      <c r="F14" s="40">
        <v>45.567598999999994</v>
      </c>
      <c r="G14" s="15">
        <f>D14-E14-F14</f>
        <v>168.01733399999995</v>
      </c>
      <c r="H14" s="15">
        <v>257.15488901</v>
      </c>
      <c r="I14" s="15">
        <v>202.99382100000003</v>
      </c>
      <c r="J14" s="15">
        <v>51.61498</v>
      </c>
      <c r="K14" s="15">
        <f>H14-I14-J14</f>
        <v>2.5460880099999486</v>
      </c>
      <c r="L14" s="16">
        <f>IF(OR(G14=0,K14=0),"N.A.",IF((((K14-G14)/G14))*100&gt;=ABS(500),"&gt;500",(((K14-G14)/G14))*100))</f>
        <v>-98.48462777656027</v>
      </c>
      <c r="M14" s="17"/>
      <c r="N14" s="18"/>
    </row>
    <row r="15" spans="2:13" s="19" customFormat="1" ht="18" customHeight="1">
      <c r="B15" s="13">
        <v>2</v>
      </c>
      <c r="C15" s="13" t="s">
        <v>13</v>
      </c>
      <c r="D15" s="40">
        <v>2775.658687</v>
      </c>
      <c r="E15" s="40">
        <v>198.297563</v>
      </c>
      <c r="F15" s="40">
        <v>658.651946</v>
      </c>
      <c r="G15" s="15">
        <f aca="true" t="shared" si="0" ref="G15:G41">D15-E15-F15</f>
        <v>1918.709178</v>
      </c>
      <c r="H15" s="15">
        <v>1152.5025289199998</v>
      </c>
      <c r="I15" s="15">
        <v>259.26682700000003</v>
      </c>
      <c r="J15" s="15">
        <v>603.371833</v>
      </c>
      <c r="K15" s="15">
        <f aca="true" t="shared" si="1" ref="K15:K41">H15-I15-J15</f>
        <v>289.86386891999973</v>
      </c>
      <c r="L15" s="16">
        <f aca="true" t="shared" si="2" ref="L15:L41">IF(OR(G15=0,K15=0),"N.A.",IF((((K15-G15)/G15))*100&gt;=ABS(500),"&gt;500",(((K15-G15)/G15))*100))</f>
        <v>-84.89276685369566</v>
      </c>
      <c r="M15" s="17"/>
    </row>
    <row r="16" spans="2:13" s="19" customFormat="1" ht="18" customHeight="1">
      <c r="B16" s="13">
        <v>3</v>
      </c>
      <c r="C16" s="13" t="s">
        <v>18</v>
      </c>
      <c r="D16" s="40">
        <v>2991.832786</v>
      </c>
      <c r="E16" s="40">
        <v>110.24704399999999</v>
      </c>
      <c r="F16" s="40">
        <v>796.814987</v>
      </c>
      <c r="G16" s="15">
        <f t="shared" si="0"/>
        <v>2084.7707549999996</v>
      </c>
      <c r="H16" s="15">
        <v>1583.10379379</v>
      </c>
      <c r="I16" s="15">
        <v>115.874472</v>
      </c>
      <c r="J16" s="15">
        <v>1151.5961429999998</v>
      </c>
      <c r="K16" s="15">
        <f t="shared" si="1"/>
        <v>315.63317879000033</v>
      </c>
      <c r="L16" s="16">
        <f t="shared" si="2"/>
        <v>-84.86005341196373</v>
      </c>
      <c r="M16" s="17"/>
    </row>
    <row r="17" spans="2:13" s="19" customFormat="1" ht="18" customHeight="1">
      <c r="B17" s="13">
        <v>4</v>
      </c>
      <c r="C17" s="13" t="s">
        <v>5</v>
      </c>
      <c r="D17" s="40">
        <v>1794.7045494999998</v>
      </c>
      <c r="E17" s="40">
        <v>257.320316</v>
      </c>
      <c r="F17" s="40">
        <v>244.80771000000001</v>
      </c>
      <c r="G17" s="15">
        <f t="shared" si="0"/>
        <v>1292.5765234999997</v>
      </c>
      <c r="H17" s="15">
        <v>340.50705289000007</v>
      </c>
      <c r="I17" s="15">
        <v>312.295554</v>
      </c>
      <c r="J17" s="15">
        <v>215.340934</v>
      </c>
      <c r="K17" s="15">
        <f t="shared" si="1"/>
        <v>-187.12943510999992</v>
      </c>
      <c r="L17" s="16">
        <f t="shared" si="2"/>
        <v>-114.47724229148896</v>
      </c>
      <c r="M17" s="17"/>
    </row>
    <row r="18" spans="2:13" s="19" customFormat="1" ht="18" customHeight="1">
      <c r="B18" s="13">
        <v>5</v>
      </c>
      <c r="C18" s="13" t="s">
        <v>33</v>
      </c>
      <c r="D18" s="40">
        <v>3224.112986</v>
      </c>
      <c r="E18" s="40">
        <v>285.949434</v>
      </c>
      <c r="F18" s="40">
        <v>388.04788399999995</v>
      </c>
      <c r="G18" s="15">
        <f t="shared" si="0"/>
        <v>2550.115668</v>
      </c>
      <c r="H18" s="15">
        <v>898.70048524</v>
      </c>
      <c r="I18" s="15">
        <v>270.637538</v>
      </c>
      <c r="J18" s="15">
        <v>537.129952</v>
      </c>
      <c r="K18" s="15">
        <f t="shared" si="1"/>
        <v>90.93299524000008</v>
      </c>
      <c r="L18" s="16">
        <f t="shared" si="2"/>
        <v>-96.43416193308138</v>
      </c>
      <c r="M18" s="17"/>
    </row>
    <row r="19" spans="2:13" s="19" customFormat="1" ht="18" customHeight="1">
      <c r="B19" s="13">
        <v>6</v>
      </c>
      <c r="C19" s="13" t="s">
        <v>19</v>
      </c>
      <c r="D19" s="40">
        <v>1927.1610729999998</v>
      </c>
      <c r="E19" s="40">
        <v>160.217504</v>
      </c>
      <c r="F19" s="40">
        <v>467.924028</v>
      </c>
      <c r="G19" s="15">
        <f t="shared" si="0"/>
        <v>1299.0195409999997</v>
      </c>
      <c r="H19" s="15">
        <v>1122.9496944499997</v>
      </c>
      <c r="I19" s="15">
        <v>164.35740399999997</v>
      </c>
      <c r="J19" s="15">
        <v>753.898012</v>
      </c>
      <c r="K19" s="15">
        <f t="shared" si="1"/>
        <v>204.69427844999973</v>
      </c>
      <c r="L19" s="16">
        <f t="shared" si="2"/>
        <v>-84.2424019047147</v>
      </c>
      <c r="M19" s="17"/>
    </row>
    <row r="20" spans="2:13" s="19" customFormat="1" ht="18" customHeight="1">
      <c r="B20" s="13">
        <v>7</v>
      </c>
      <c r="C20" s="13" t="s">
        <v>14</v>
      </c>
      <c r="D20" s="40">
        <v>2698.8217704999997</v>
      </c>
      <c r="E20" s="40">
        <v>237.05226499999998</v>
      </c>
      <c r="F20" s="40">
        <v>650.939901</v>
      </c>
      <c r="G20" s="15">
        <f t="shared" si="0"/>
        <v>1810.8296045</v>
      </c>
      <c r="H20" s="15">
        <v>1313.00580561</v>
      </c>
      <c r="I20" s="15">
        <v>241.41156199999995</v>
      </c>
      <c r="J20" s="15">
        <v>709.910155</v>
      </c>
      <c r="K20" s="15">
        <f t="shared" si="1"/>
        <v>361.6840886099999</v>
      </c>
      <c r="L20" s="16">
        <f t="shared" si="2"/>
        <v>-80.02660837269298</v>
      </c>
      <c r="M20" s="17"/>
    </row>
    <row r="21" spans="2:13" s="19" customFormat="1" ht="18" customHeight="1">
      <c r="B21" s="13">
        <v>8</v>
      </c>
      <c r="C21" s="13" t="s">
        <v>6</v>
      </c>
      <c r="D21" s="40">
        <v>1633.3739165000002</v>
      </c>
      <c r="E21" s="40">
        <v>261.670088</v>
      </c>
      <c r="F21" s="40">
        <v>449.807366</v>
      </c>
      <c r="G21" s="15">
        <f t="shared" si="0"/>
        <v>921.8964625000001</v>
      </c>
      <c r="H21" s="15">
        <v>895.7345649196457</v>
      </c>
      <c r="I21" s="15">
        <v>238.40304400000002</v>
      </c>
      <c r="J21" s="15">
        <v>567.224615</v>
      </c>
      <c r="K21" s="15">
        <f t="shared" si="1"/>
        <v>90.10690591964567</v>
      </c>
      <c r="L21" s="16">
        <f t="shared" si="2"/>
        <v>-90.22591911511478</v>
      </c>
      <c r="M21" s="17"/>
    </row>
    <row r="22" spans="2:13" s="19" customFormat="1" ht="18" customHeight="1">
      <c r="B22" s="13">
        <v>9</v>
      </c>
      <c r="C22" s="13" t="s">
        <v>20</v>
      </c>
      <c r="D22" s="40">
        <v>3027.7247555</v>
      </c>
      <c r="E22" s="40">
        <v>406.428983</v>
      </c>
      <c r="F22" s="40">
        <v>658.8106710000002</v>
      </c>
      <c r="G22" s="15">
        <f t="shared" si="0"/>
        <v>1962.4851014999995</v>
      </c>
      <c r="H22" s="15">
        <v>1421.60912932</v>
      </c>
      <c r="I22" s="15">
        <v>226.313434</v>
      </c>
      <c r="J22" s="15">
        <v>838.968917</v>
      </c>
      <c r="K22" s="15">
        <f t="shared" si="1"/>
        <v>356.32677832</v>
      </c>
      <c r="L22" s="16">
        <f t="shared" si="2"/>
        <v>-81.84308364697156</v>
      </c>
      <c r="M22" s="17"/>
    </row>
    <row r="23" spans="2:13" s="19" customFormat="1" ht="18" customHeight="1">
      <c r="B23" s="13">
        <v>10</v>
      </c>
      <c r="C23" s="13" t="s">
        <v>24</v>
      </c>
      <c r="D23" s="40">
        <v>1532.742813</v>
      </c>
      <c r="E23" s="40">
        <v>325.808932</v>
      </c>
      <c r="F23" s="40">
        <v>561.763002</v>
      </c>
      <c r="G23" s="15">
        <f t="shared" si="0"/>
        <v>645.1708789999999</v>
      </c>
      <c r="H23" s="15">
        <v>674.5583846199999</v>
      </c>
      <c r="I23" s="15">
        <v>308.690798</v>
      </c>
      <c r="J23" s="15">
        <v>361.675562</v>
      </c>
      <c r="K23" s="15">
        <f t="shared" si="1"/>
        <v>4.19202461999987</v>
      </c>
      <c r="L23" s="16">
        <f t="shared" si="2"/>
        <v>-99.35024584083872</v>
      </c>
      <c r="M23" s="17"/>
    </row>
    <row r="24" spans="2:13" s="19" customFormat="1" ht="18" customHeight="1">
      <c r="B24" s="13">
        <v>11</v>
      </c>
      <c r="C24" s="13" t="s">
        <v>15</v>
      </c>
      <c r="D24" s="40">
        <v>1399.5723860000003</v>
      </c>
      <c r="E24" s="40">
        <v>275.926079</v>
      </c>
      <c r="F24" s="40">
        <v>333.169396</v>
      </c>
      <c r="G24" s="15">
        <f t="shared" si="0"/>
        <v>790.4769110000002</v>
      </c>
      <c r="H24" s="15">
        <v>664.56899672</v>
      </c>
      <c r="I24" s="15">
        <v>202.45576499999999</v>
      </c>
      <c r="J24" s="15">
        <v>396.47002299999997</v>
      </c>
      <c r="K24" s="15">
        <f t="shared" si="1"/>
        <v>65.64320872000002</v>
      </c>
      <c r="L24" s="16">
        <f t="shared" si="2"/>
        <v>-91.69574622528096</v>
      </c>
      <c r="M24" s="17"/>
    </row>
    <row r="25" spans="2:13" s="19" customFormat="1" ht="18" customHeight="1">
      <c r="B25" s="13">
        <v>12</v>
      </c>
      <c r="C25" s="13" t="s">
        <v>16</v>
      </c>
      <c r="D25" s="40">
        <v>2645.5818565</v>
      </c>
      <c r="E25" s="40">
        <v>397.690364</v>
      </c>
      <c r="F25" s="40">
        <v>715.193837</v>
      </c>
      <c r="G25" s="15">
        <f t="shared" si="0"/>
        <v>1532.6976554999999</v>
      </c>
      <c r="H25" s="15">
        <v>1106.14349351</v>
      </c>
      <c r="I25" s="15">
        <v>370.1084910000001</v>
      </c>
      <c r="J25" s="15">
        <v>725.552234</v>
      </c>
      <c r="K25" s="15">
        <f t="shared" si="1"/>
        <v>10.482768510000028</v>
      </c>
      <c r="L25" s="16">
        <f t="shared" si="2"/>
        <v>-99.31605764043655</v>
      </c>
      <c r="M25" s="17"/>
    </row>
    <row r="26" spans="2:14" s="19" customFormat="1" ht="18" customHeight="1">
      <c r="B26" s="13">
        <v>13</v>
      </c>
      <c r="C26" s="13" t="s">
        <v>21</v>
      </c>
      <c r="D26" s="40">
        <v>271.367876</v>
      </c>
      <c r="E26" s="40">
        <v>146.324289</v>
      </c>
      <c r="F26" s="40">
        <v>15.00537</v>
      </c>
      <c r="G26" s="15">
        <f t="shared" si="0"/>
        <v>110.03821700000003</v>
      </c>
      <c r="H26" s="15">
        <v>165.59450454999998</v>
      </c>
      <c r="I26" s="15">
        <v>144.412488</v>
      </c>
      <c r="J26" s="15">
        <v>19.542468</v>
      </c>
      <c r="K26" s="15">
        <f t="shared" si="1"/>
        <v>1.6395485499999864</v>
      </c>
      <c r="L26" s="16">
        <f t="shared" si="2"/>
        <v>-98.51001897822465</v>
      </c>
      <c r="M26" s="17"/>
      <c r="N26" s="20"/>
    </row>
    <row r="27" spans="2:13" s="19" customFormat="1" ht="18" customHeight="1">
      <c r="B27" s="13">
        <v>15</v>
      </c>
      <c r="C27" s="13" t="s">
        <v>25</v>
      </c>
      <c r="D27" s="40">
        <v>5062.9821165</v>
      </c>
      <c r="E27" s="40">
        <v>667.997682</v>
      </c>
      <c r="F27" s="40">
        <v>1445.101208</v>
      </c>
      <c r="G27" s="15">
        <f t="shared" si="0"/>
        <v>2949.8832265</v>
      </c>
      <c r="H27" s="15">
        <v>2148.063003110239</v>
      </c>
      <c r="I27" s="15">
        <v>864.966839</v>
      </c>
      <c r="J27" s="15">
        <v>1816.360554</v>
      </c>
      <c r="K27" s="15">
        <f t="shared" si="1"/>
        <v>-533.2643898897611</v>
      </c>
      <c r="L27" s="16">
        <f t="shared" si="2"/>
        <v>-118.0774745623566</v>
      </c>
      <c r="M27" s="17"/>
    </row>
    <row r="28" spans="2:13" s="19" customFormat="1" ht="18" customHeight="1">
      <c r="B28" s="13">
        <v>16</v>
      </c>
      <c r="C28" s="13" t="s">
        <v>26</v>
      </c>
      <c r="D28" s="40">
        <v>1853.3458564999999</v>
      </c>
      <c r="E28" s="40">
        <v>211.532362</v>
      </c>
      <c r="F28" s="40">
        <v>516.720433</v>
      </c>
      <c r="G28" s="15">
        <f t="shared" si="0"/>
        <v>1125.0930615</v>
      </c>
      <c r="H28" s="15">
        <v>728.575137</v>
      </c>
      <c r="I28" s="15">
        <v>230.53182999999999</v>
      </c>
      <c r="J28" s="15">
        <v>469.08077</v>
      </c>
      <c r="K28" s="15">
        <f t="shared" si="1"/>
        <v>28.962537000000054</v>
      </c>
      <c r="L28" s="16">
        <f t="shared" si="2"/>
        <v>-97.42576521080073</v>
      </c>
      <c r="M28" s="17"/>
    </row>
    <row r="29" spans="2:13" s="19" customFormat="1" ht="18" customHeight="1">
      <c r="B29" s="13">
        <v>17</v>
      </c>
      <c r="C29" s="13" t="s">
        <v>34</v>
      </c>
      <c r="D29" s="40">
        <v>2985.5981545</v>
      </c>
      <c r="E29" s="40">
        <v>548.8385750000001</v>
      </c>
      <c r="F29" s="40">
        <v>697.487206</v>
      </c>
      <c r="G29" s="15">
        <f t="shared" si="0"/>
        <v>1739.2723734999997</v>
      </c>
      <c r="H29" s="15">
        <v>1237.806125430674</v>
      </c>
      <c r="I29" s="15">
        <v>682.736805</v>
      </c>
      <c r="J29" s="15">
        <v>787.216535</v>
      </c>
      <c r="K29" s="15">
        <f t="shared" si="1"/>
        <v>-232.14721456932602</v>
      </c>
      <c r="L29" s="16">
        <f t="shared" si="2"/>
        <v>-113.34737549485523</v>
      </c>
      <c r="M29" s="17"/>
    </row>
    <row r="30" spans="2:13" s="19" customFormat="1" ht="18" customHeight="1">
      <c r="B30" s="13">
        <v>18</v>
      </c>
      <c r="C30" s="13" t="s">
        <v>27</v>
      </c>
      <c r="D30" s="40">
        <v>2320.265008</v>
      </c>
      <c r="E30" s="40">
        <v>472.260408</v>
      </c>
      <c r="F30" s="40">
        <v>561.902382</v>
      </c>
      <c r="G30" s="15">
        <f t="shared" si="0"/>
        <v>1286.1022179999998</v>
      </c>
      <c r="H30" s="15">
        <v>987.3359684564226</v>
      </c>
      <c r="I30" s="15">
        <v>507.356724</v>
      </c>
      <c r="J30" s="15">
        <v>810.0060569999999</v>
      </c>
      <c r="K30" s="15">
        <f t="shared" si="1"/>
        <v>-330.0268125435773</v>
      </c>
      <c r="L30" s="16">
        <f t="shared" si="2"/>
        <v>-125.66100951577532</v>
      </c>
      <c r="M30" s="17"/>
    </row>
    <row r="31" spans="2:13" s="19" customFormat="1" ht="18" customHeight="1">
      <c r="B31" s="13">
        <v>19</v>
      </c>
      <c r="C31" s="13" t="s">
        <v>7</v>
      </c>
      <c r="D31" s="40">
        <v>3289.3601139999996</v>
      </c>
      <c r="E31" s="40">
        <v>693.250293</v>
      </c>
      <c r="F31" s="40">
        <v>1530.957202</v>
      </c>
      <c r="G31" s="15">
        <f t="shared" si="0"/>
        <v>1065.1526189999995</v>
      </c>
      <c r="H31" s="15">
        <v>2219.413996091873</v>
      </c>
      <c r="I31" s="15">
        <v>976.9666480000001</v>
      </c>
      <c r="J31" s="15">
        <v>1785.3722149999999</v>
      </c>
      <c r="K31" s="15">
        <f t="shared" si="1"/>
        <v>-542.9248669081271</v>
      </c>
      <c r="L31" s="16">
        <f t="shared" si="2"/>
        <v>-150.97155630315615</v>
      </c>
      <c r="M31" s="17"/>
    </row>
    <row r="32" spans="2:13" s="19" customFormat="1" ht="18" customHeight="1">
      <c r="B32" s="13">
        <v>20</v>
      </c>
      <c r="C32" s="13" t="s">
        <v>31</v>
      </c>
      <c r="D32" s="40">
        <v>3233.2256710000006</v>
      </c>
      <c r="E32" s="40">
        <v>799.7584340000001</v>
      </c>
      <c r="F32" s="40">
        <v>1498.194888</v>
      </c>
      <c r="G32" s="15">
        <f t="shared" si="0"/>
        <v>935.2723490000008</v>
      </c>
      <c r="H32" s="15">
        <v>2253.1178730013567</v>
      </c>
      <c r="I32" s="15">
        <v>862.876549</v>
      </c>
      <c r="J32" s="15">
        <v>1668.262069</v>
      </c>
      <c r="K32" s="15">
        <f t="shared" si="1"/>
        <v>-278.0207449986435</v>
      </c>
      <c r="L32" s="16">
        <f t="shared" si="2"/>
        <v>-129.72618032553888</v>
      </c>
      <c r="M32" s="17"/>
    </row>
    <row r="33" spans="2:13" s="19" customFormat="1" ht="18" customHeight="1">
      <c r="B33" s="13">
        <v>21</v>
      </c>
      <c r="C33" s="13" t="s">
        <v>35</v>
      </c>
      <c r="D33" s="40">
        <v>4260.7822195</v>
      </c>
      <c r="E33" s="40">
        <v>808.772183</v>
      </c>
      <c r="F33" s="40">
        <v>1095.049886</v>
      </c>
      <c r="G33" s="15">
        <f t="shared" si="0"/>
        <v>2356.9601505</v>
      </c>
      <c r="H33" s="15">
        <v>2089.47952327046</v>
      </c>
      <c r="I33" s="15">
        <v>955.5534279999998</v>
      </c>
      <c r="J33" s="15">
        <v>1600.62764</v>
      </c>
      <c r="K33" s="15">
        <f t="shared" si="1"/>
        <v>-466.7015447295396</v>
      </c>
      <c r="L33" s="16">
        <f t="shared" si="2"/>
        <v>-119.80099428624345</v>
      </c>
      <c r="M33" s="17"/>
    </row>
    <row r="34" spans="2:13" s="19" customFormat="1" ht="18" customHeight="1">
      <c r="B34" s="13">
        <v>24</v>
      </c>
      <c r="C34" s="13" t="s">
        <v>37</v>
      </c>
      <c r="D34" s="40">
        <v>2660.2771165000004</v>
      </c>
      <c r="E34" s="40">
        <v>510.658978</v>
      </c>
      <c r="F34" s="40">
        <v>666.2484119999999</v>
      </c>
      <c r="G34" s="15">
        <f t="shared" si="0"/>
        <v>1483.3697265000005</v>
      </c>
      <c r="H34" s="15">
        <v>1404.22634298</v>
      </c>
      <c r="I34" s="15">
        <v>493.713525</v>
      </c>
      <c r="J34" s="15">
        <v>780.0435259999999</v>
      </c>
      <c r="K34" s="15">
        <f t="shared" si="1"/>
        <v>130.4692919800001</v>
      </c>
      <c r="L34" s="16">
        <f t="shared" si="2"/>
        <v>-91.20453318891431</v>
      </c>
      <c r="M34" s="17"/>
    </row>
    <row r="35" spans="2:13" s="19" customFormat="1" ht="18" customHeight="1">
      <c r="B35" s="13">
        <v>25</v>
      </c>
      <c r="C35" s="13" t="s">
        <v>32</v>
      </c>
      <c r="D35" s="40">
        <v>3031.984324</v>
      </c>
      <c r="E35" s="40">
        <v>378.45139600000005</v>
      </c>
      <c r="F35" s="40">
        <v>835.0071139999999</v>
      </c>
      <c r="G35" s="15">
        <f t="shared" si="0"/>
        <v>1818.525814</v>
      </c>
      <c r="H35" s="15">
        <v>1582.4895181699999</v>
      </c>
      <c r="I35" s="15">
        <v>542.812187</v>
      </c>
      <c r="J35" s="15">
        <v>902.0334959999999</v>
      </c>
      <c r="K35" s="15">
        <f t="shared" si="1"/>
        <v>137.64383517</v>
      </c>
      <c r="L35" s="16">
        <f t="shared" si="2"/>
        <v>-92.43102109904942</v>
      </c>
      <c r="M35" s="17"/>
    </row>
    <row r="36" spans="2:13" s="19" customFormat="1" ht="18" customHeight="1">
      <c r="B36" s="13">
        <v>26</v>
      </c>
      <c r="C36" s="13" t="s">
        <v>30</v>
      </c>
      <c r="D36" s="40">
        <v>2589.9070299999994</v>
      </c>
      <c r="E36" s="40">
        <v>367.913592</v>
      </c>
      <c r="F36" s="40">
        <v>714.533308</v>
      </c>
      <c r="G36" s="15">
        <f t="shared" si="0"/>
        <v>1507.4601299999995</v>
      </c>
      <c r="H36" s="15">
        <v>1169.90059881</v>
      </c>
      <c r="I36" s="15">
        <v>459.724016</v>
      </c>
      <c r="J36" s="15">
        <v>672.478472</v>
      </c>
      <c r="K36" s="15">
        <f t="shared" si="1"/>
        <v>37.69811081</v>
      </c>
      <c r="L36" s="16">
        <f t="shared" si="2"/>
        <v>-97.49922999223868</v>
      </c>
      <c r="M36" s="17"/>
    </row>
    <row r="37" spans="2:13" s="19" customFormat="1" ht="18" customHeight="1">
      <c r="B37" s="13">
        <v>28</v>
      </c>
      <c r="C37" s="13" t="s">
        <v>48</v>
      </c>
      <c r="D37" s="40">
        <v>1304.8470414999997</v>
      </c>
      <c r="E37" s="40">
        <v>225.30491800268805</v>
      </c>
      <c r="F37" s="40">
        <v>571.8045815503964</v>
      </c>
      <c r="G37" s="15">
        <f t="shared" si="0"/>
        <v>507.73754194691526</v>
      </c>
      <c r="H37" s="15">
        <v>1170.923020244432</v>
      </c>
      <c r="I37" s="15">
        <v>316.97876499999995</v>
      </c>
      <c r="J37" s="15">
        <v>1135.592037</v>
      </c>
      <c r="K37" s="15">
        <f t="shared" si="1"/>
        <v>-281.64778175556773</v>
      </c>
      <c r="L37" s="16">
        <f t="shared" si="2"/>
        <v>-155.47113586984167</v>
      </c>
      <c r="M37" s="17"/>
    </row>
    <row r="38" spans="2:13" s="19" customFormat="1" ht="18" customHeight="1">
      <c r="B38" s="13">
        <v>29</v>
      </c>
      <c r="C38" s="13" t="s">
        <v>44</v>
      </c>
      <c r="D38" s="40">
        <v>3315.1416920000006</v>
      </c>
      <c r="E38" s="40">
        <v>501.01901099731185</v>
      </c>
      <c r="F38" s="40">
        <v>752.896117479428</v>
      </c>
      <c r="G38" s="15">
        <f t="shared" si="0"/>
        <v>2061.2265635232607</v>
      </c>
      <c r="H38" s="15">
        <v>1497.5203372400001</v>
      </c>
      <c r="I38" s="15">
        <v>582.914963</v>
      </c>
      <c r="J38" s="15">
        <v>819.8094510000001</v>
      </c>
      <c r="K38" s="15">
        <f t="shared" si="1"/>
        <v>94.79592324000009</v>
      </c>
      <c r="L38" s="16">
        <f t="shared" si="2"/>
        <v>-95.40099448951574</v>
      </c>
      <c r="M38" s="17"/>
    </row>
    <row r="39" spans="2:13" s="19" customFormat="1" ht="18" customHeight="1">
      <c r="B39" s="13">
        <v>31</v>
      </c>
      <c r="C39" s="6" t="s">
        <v>46</v>
      </c>
      <c r="D39" s="21">
        <v>683.486452</v>
      </c>
      <c r="E39" s="21">
        <v>0</v>
      </c>
      <c r="F39" s="21">
        <v>229.093689</v>
      </c>
      <c r="G39" s="15">
        <f t="shared" si="0"/>
        <v>454.39276299999995</v>
      </c>
      <c r="H39" s="15">
        <v>92.67387822336798</v>
      </c>
      <c r="I39" s="15">
        <v>0</v>
      </c>
      <c r="J39" s="15">
        <v>228.56765799999997</v>
      </c>
      <c r="K39" s="15">
        <f t="shared" si="1"/>
        <v>-135.893779776632</v>
      </c>
      <c r="L39" s="16">
        <f t="shared" si="2"/>
        <v>-129.90667784394972</v>
      </c>
      <c r="M39" s="17"/>
    </row>
    <row r="40" spans="2:13" s="19" customFormat="1" ht="18" customHeight="1">
      <c r="B40" s="13">
        <v>33</v>
      </c>
      <c r="C40" s="6" t="s">
        <v>47</v>
      </c>
      <c r="D40" s="40">
        <v>1756.4384944999997</v>
      </c>
      <c r="E40" s="40">
        <v>0</v>
      </c>
      <c r="F40" s="40">
        <v>187.352072</v>
      </c>
      <c r="G40" s="15">
        <f t="shared" si="0"/>
        <v>1569.0864224999998</v>
      </c>
      <c r="H40" s="15">
        <v>99.82099062</v>
      </c>
      <c r="I40" s="15">
        <v>0</v>
      </c>
      <c r="J40" s="15">
        <v>206.82351099999997</v>
      </c>
      <c r="K40" s="15">
        <f t="shared" si="1"/>
        <v>-107.00252037999996</v>
      </c>
      <c r="L40" s="16">
        <f t="shared" si="2"/>
        <v>-106.81941535186535</v>
      </c>
      <c r="M40" s="17"/>
    </row>
    <row r="41" spans="2:13" s="19" customFormat="1" ht="18" customHeight="1">
      <c r="B41" s="13">
        <v>34</v>
      </c>
      <c r="C41" s="13" t="s">
        <v>45</v>
      </c>
      <c r="D41" s="40">
        <v>1701.0308135000002</v>
      </c>
      <c r="E41" s="40">
        <v>0</v>
      </c>
      <c r="F41" s="40">
        <v>473.565514</v>
      </c>
      <c r="G41" s="15">
        <f t="shared" si="0"/>
        <v>1227.4652995000001</v>
      </c>
      <c r="H41" s="15">
        <v>263.14839474032874</v>
      </c>
      <c r="I41" s="15">
        <v>0</v>
      </c>
      <c r="J41" s="15">
        <v>606.856687</v>
      </c>
      <c r="K41" s="15">
        <f t="shared" si="1"/>
        <v>-343.7082922596712</v>
      </c>
      <c r="L41" s="16">
        <f t="shared" si="2"/>
        <v>-128.00146712087735</v>
      </c>
      <c r="M41" s="17"/>
    </row>
    <row r="42" spans="2:12" s="19" customFormat="1" ht="9" customHeight="1" thickBot="1">
      <c r="B42" s="22"/>
      <c r="C42" s="22"/>
      <c r="D42" s="22"/>
      <c r="E42" s="23"/>
      <c r="F42" s="22"/>
      <c r="G42" s="22"/>
      <c r="H42" s="22"/>
      <c r="I42" s="22"/>
      <c r="J42" s="22"/>
      <c r="K42" s="22"/>
      <c r="L42" s="22"/>
    </row>
    <row r="43" spans="2:11" s="24" customFormat="1" ht="13.5" customHeight="1">
      <c r="B43" s="37" t="s">
        <v>51</v>
      </c>
      <c r="E43" s="25"/>
      <c r="F43" s="26"/>
      <c r="G43" s="27"/>
      <c r="H43" s="27"/>
      <c r="I43" s="27"/>
      <c r="J43" s="27"/>
      <c r="K43" s="27"/>
    </row>
    <row r="44" spans="2:8" s="7" customFormat="1" ht="13.5" customHeight="1">
      <c r="B44" s="37" t="s">
        <v>52</v>
      </c>
      <c r="E44" s="25"/>
      <c r="H44" s="28"/>
    </row>
    <row r="45" spans="2:12" s="7" customFormat="1" ht="13.5" customHeight="1">
      <c r="B45" s="37" t="s">
        <v>43</v>
      </c>
      <c r="E45" s="29"/>
      <c r="F45" s="30"/>
      <c r="J45" s="31"/>
      <c r="L45" s="31"/>
    </row>
    <row r="46" ht="13.5" customHeight="1">
      <c r="E46" s="3"/>
    </row>
    <row r="47" ht="13.5" customHeight="1"/>
    <row r="48" ht="13.5" customHeight="1"/>
    <row r="49" ht="13.5" customHeight="1"/>
  </sheetData>
  <sheetProtection/>
  <mergeCells count="20">
    <mergeCell ref="L9:L10"/>
    <mergeCell ref="I8:J8"/>
    <mergeCell ref="D9:D10"/>
    <mergeCell ref="E9:E10"/>
    <mergeCell ref="F9:F10"/>
    <mergeCell ref="G9:G10"/>
    <mergeCell ref="H9:H10"/>
    <mergeCell ref="I9:I10"/>
    <mergeCell ref="J9:J10"/>
    <mergeCell ref="B1:L1"/>
    <mergeCell ref="B2:L2"/>
    <mergeCell ref="B3:L3"/>
    <mergeCell ref="B4:L4"/>
    <mergeCell ref="B5:L5"/>
    <mergeCell ref="B7:B10"/>
    <mergeCell ref="C7:C10"/>
    <mergeCell ref="D7:G7"/>
    <mergeCell ref="H7:K7"/>
    <mergeCell ref="E8:F8"/>
    <mergeCell ref="K9:K10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Información de Pidiregas a la CIGF por trimestres</dc:subject>
  <dc:creator>ALEJANDRA MEJIA PONCE</dc:creator>
  <cp:keywords/>
  <dc:description/>
  <cp:lastModifiedBy>Alicia Isabel Gomez Reyes</cp:lastModifiedBy>
  <cp:lastPrinted>2014-04-15T17:05:08Z</cp:lastPrinted>
  <dcterms:created xsi:type="dcterms:W3CDTF">2002-04-15T21:59:07Z</dcterms:created>
  <dcterms:modified xsi:type="dcterms:W3CDTF">2014-08-04T17:11:31Z</dcterms:modified>
  <cp:category/>
  <cp:version/>
  <cp:contentType/>
  <cp:contentStatus/>
</cp:coreProperties>
</file>